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950" firstSheet="1" activeTab="3"/>
  </bookViews>
  <sheets>
    <sheet name="Week SetUp" sheetId="1" r:id="rId1"/>
    <sheet name="g18 Si MD Sign-in sheet" sheetId="2" r:id="rId2"/>
    <sheet name="g18 Si MD Prep" sheetId="3" r:id="rId3"/>
    <sheet name="g18 Si Main 32" sheetId="4" r:id="rId4"/>
    <sheet name="g18 Do Sign-in sheet" sheetId="5" r:id="rId5"/>
    <sheet name="g18 Do Main Draw Prep" sheetId="6" r:id="rId6"/>
    <sheet name="g18 Do Main 16" sheetId="7" r:id="rId7"/>
    <sheet name="g18 Si Alt List" sheetId="8" r:id="rId8"/>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6">'g18 Do Main 16'!$A$1:$Q$79</definedName>
    <definedName name="_xlnm.Print_Area" localSheetId="5">'g18 Do Main Draw Prep'!$A$1:$V$87</definedName>
    <definedName name="_xlnm.Print_Area" localSheetId="4">'g18 Do Sign-in sheet'!$A$1:$L$167</definedName>
    <definedName name="_xlnm.Print_Area" localSheetId="7">'g18 Si Alt List'!$A$1:$G$39</definedName>
    <definedName name="_xlnm.Print_Area" localSheetId="3">'g18 Si Main 32'!$A$1:$Q$79</definedName>
    <definedName name="_xlnm.Print_Area" localSheetId="1">'g18 Si MD Sign-in sheet'!$A$1:$R$135</definedName>
    <definedName name="_xlnm.Print_Titles" localSheetId="5">'g18 Do Main Draw Prep'!$1:$5</definedName>
    <definedName name="_xlnm.Print_Titles" localSheetId="4">'g18 Do Sign-in sheet'!$1:$7</definedName>
    <definedName name="_xlnm.Print_Titles" localSheetId="2">'g18 Si MD Prep'!$1:$6</definedName>
    <definedName name="_xlnm.Print_Titles" localSheetId="1">'g18 Si MD Sign-in sheet'!$1:$7</definedName>
  </definedNames>
  <calcPr fullCalcOnLoad="1" iterate="1" iterateCount="100" iterateDelta="0.001"/>
</workbook>
</file>

<file path=xl/comments2.xml><?xml version="1.0" encoding="utf-8"?>
<comments xmlns="http://schemas.openxmlformats.org/spreadsheetml/2006/main">
  <authors>
    <author>Anders Wennberg</author>
  </authors>
  <commentList>
    <comment ref="P7" authorId="0">
      <text>
        <r>
          <rPr>
            <b/>
            <sz val="8"/>
            <color indexed="8"/>
            <rFont val="Tahoma"/>
            <family val="2"/>
          </rPr>
          <t>Determine the player's final Acceptance Status:
QA= Direct Acceptance in Qual.
WC=Wild Card in Qualifying
MD= Moved into Main Draw (as a result of a Late Withdrawal or as a Special Exempt)</t>
        </r>
      </text>
    </comment>
  </commentList>
</comments>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comments7.xml><?xml version="1.0" encoding="utf-8"?>
<comments xmlns="http://schemas.openxmlformats.org/spreadsheetml/2006/main">
  <authors>
    <author>Anders Wennberg</author>
  </authors>
  <commentList>
    <comment ref="D7" authorId="0">
      <text>
        <r>
          <rPr>
            <b/>
            <sz val="8"/>
            <color indexed="8"/>
            <rFont val="Tahoma"/>
            <family val="0"/>
          </rPr>
          <t xml:space="preserve">Before making the draw:
On the Boys Do Draw Prep-sheet did you:
- fill in DA, WC's?
- Sort?
If YES: continue making the draw
Otherwise: return to finish preparations
</t>
        </r>
      </text>
    </comment>
  </commentList>
</comments>
</file>

<file path=xl/sharedStrings.xml><?xml version="1.0" encoding="utf-8"?>
<sst xmlns="http://schemas.openxmlformats.org/spreadsheetml/2006/main" count="406" uniqueCount="185">
  <si>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</si>
  <si>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</si>
  <si>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</si>
  <si>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</si>
  <si>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</si>
  <si>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</si>
  <si>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</si>
  <si>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</si>
  <si>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</si>
  <si>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</si>
  <si>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</si>
  <si>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</si>
  <si>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</si>
  <si>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</si>
  <si>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</si>
  <si>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</si>
  <si>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Date</t>
  </si>
  <si>
    <t>Signature</t>
  </si>
  <si>
    <t>Tourn. ID</t>
  </si>
  <si>
    <t>Other</t>
  </si>
  <si>
    <t>Line</t>
  </si>
  <si>
    <t>Nat.</t>
  </si>
  <si>
    <t>ITF Referee's signature</t>
  </si>
  <si>
    <t>Day</t>
  </si>
  <si>
    <t>Time</t>
  </si>
  <si>
    <t>Place</t>
  </si>
  <si>
    <t>Sign-in deadline:</t>
  </si>
  <si>
    <t>On Acc.List
Y/N</t>
  </si>
  <si>
    <t>ITF18
Rank</t>
  </si>
  <si>
    <t>Pro-
Rank</t>
  </si>
  <si>
    <t>Accept status</t>
  </si>
  <si>
    <t>Seed
Pos</t>
  </si>
  <si>
    <t>Draw chip number</t>
  </si>
  <si>
    <t>PREPARATION LIST</t>
  </si>
  <si>
    <t>DO NO DELETE THIS PAGE IF YOU ARE USING LINK-IN'S TO THE DRAW</t>
  </si>
  <si>
    <t>On
Accept. list
Yes</t>
  </si>
  <si>
    <t>Signed-in
Yes</t>
  </si>
  <si>
    <t>ITF 18
Ranking</t>
  </si>
  <si>
    <t>Pro-
Ranking</t>
  </si>
  <si>
    <t>Other ordering</t>
  </si>
  <si>
    <t>Seed Sort</t>
  </si>
  <si>
    <t>AccSort</t>
  </si>
  <si>
    <t>Seed
Position</t>
  </si>
  <si>
    <t>MAIN DRAW (16)</t>
  </si>
  <si>
    <t>St.</t>
  </si>
  <si>
    <t>Rank</t>
  </si>
  <si>
    <t>Seed</t>
  </si>
  <si>
    <t>Family Name</t>
  </si>
  <si>
    <t>Nationality</t>
  </si>
  <si>
    <t>2nd Round</t>
  </si>
  <si>
    <t>Semifinals</t>
  </si>
  <si>
    <t>Final</t>
  </si>
  <si>
    <t>Acc. Ranking</t>
  </si>
  <si>
    <t>#</t>
  </si>
  <si>
    <t>Seeded players</t>
  </si>
  <si>
    <t>Alternates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</si>
  <si>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</si>
  <si>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</si>
  <si>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</si>
  <si>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</si>
  <si>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</si>
  <si>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</si>
  <si>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</si>
  <si>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</si>
  <si>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</si>
  <si>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</si>
  <si>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</si>
  <si>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</si>
  <si>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</si>
  <si>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</si>
  <si>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</si>
  <si>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</si>
  <si>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</si>
  <si>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</si>
  <si>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Quarterfinals</t>
  </si>
  <si>
    <t>Winner:</t>
  </si>
  <si>
    <t>Lucky Losers</t>
  </si>
  <si>
    <t>BOYS DOUBLES SIGN-IN</t>
  </si>
  <si>
    <t>Accepted</t>
  </si>
  <si>
    <t>Draw
chip</t>
  </si>
  <si>
    <t xml:space="preserve">BOYS DOUBLES MAIN DRAW </t>
  </si>
  <si>
    <t>ITF Supervisor/Referee</t>
  </si>
  <si>
    <t>Player 1</t>
  </si>
  <si>
    <t>Player 2</t>
  </si>
  <si>
    <t>Team</t>
  </si>
  <si>
    <t>ITF 18
Rank</t>
  </si>
  <si>
    <t>Display
Rank
ITF18</t>
  </si>
  <si>
    <t>Seed Pos</t>
  </si>
  <si>
    <t>Winners</t>
  </si>
  <si>
    <t>Seeded teams</t>
  </si>
  <si>
    <t>Last Accepted team</t>
  </si>
  <si>
    <t>SIGN-IN</t>
  </si>
  <si>
    <t>Sign-in list closed</t>
  </si>
  <si>
    <t>Week of (Monday). Use format, 15/01/2003 (day/month/year)</t>
  </si>
  <si>
    <t>Date of Birth
yy/mm/dd(US)</t>
  </si>
  <si>
    <t>www.tennisofficial.com</t>
  </si>
  <si>
    <t xml:space="preserve">Download from: </t>
  </si>
  <si>
    <t>Over 18</t>
  </si>
  <si>
    <t>Under 13</t>
  </si>
  <si>
    <t>Do Acc
status
DA,WC
A</t>
  </si>
  <si>
    <t>Comb
Ranking</t>
  </si>
  <si>
    <t>Status
No</t>
  </si>
  <si>
    <t>Seq
123</t>
  </si>
  <si>
    <t>Seq
abc</t>
  </si>
  <si>
    <t>Acc
Pri-
ority</t>
  </si>
  <si>
    <t>Acc.
Tie-
Break</t>
  </si>
  <si>
    <t>Si Main
DA, SE, Q</t>
  </si>
  <si>
    <t>Seed
Ranking</t>
  </si>
  <si>
    <t>Copyright © ITF Limited, trading as the International Tennis Federation, 2005</t>
  </si>
  <si>
    <t>forms@itftennis.com</t>
  </si>
  <si>
    <t>2005 v1.0</t>
  </si>
  <si>
    <t>ΕΠΙΘΕΤΟ</t>
  </si>
  <si>
    <t>ΟΝΟΜΑ</t>
  </si>
  <si>
    <t>ΣΥΛ.</t>
  </si>
  <si>
    <t>ΕΤ.ΓΕΝ.</t>
  </si>
  <si>
    <t>ΥΠΟΓΡΑΦΗ</t>
  </si>
  <si>
    <t>ΤΗΛΕΦΩΝΟ</t>
  </si>
  <si>
    <t>ΒΑΘΜ.</t>
  </si>
  <si>
    <t>ΑΡ.ΜΗΤΡ.</t>
  </si>
  <si>
    <t>ΚΟΡΙΤΣΙΑ 18 MAIN DRAW SIGN-IN</t>
  </si>
  <si>
    <t>ΚΟΡΙΤΣΙΑ 18 MAIN DRAW</t>
  </si>
  <si>
    <t xml:space="preserve"> ALTERNATES</t>
  </si>
  <si>
    <t/>
  </si>
  <si>
    <t>ΑΓΟΡΙΑ 14   2 ΕΝΩΣΙΑΚΟ ΑΕΝΩΣΗ</t>
  </si>
  <si>
    <t xml:space="preserve">ΤΣΑΓΚΑΡΑΚΗΣ </t>
  </si>
  <si>
    <t>ΗΛΙΑΣ</t>
  </si>
  <si>
    <t>ΒΥΕ</t>
  </si>
  <si>
    <t>ΙΩΑΝΝΙΔΗΣ</t>
  </si>
  <si>
    <t>ΧΑΡΑΛΑΜΠΟΣ</t>
  </si>
  <si>
    <t>ΓΕΩΡΓΙΟΣ</t>
  </si>
  <si>
    <t>ΚΕΧΑΓΙΑΣ</t>
  </si>
  <si>
    <t>ΙΩΑΝΝΗΣ</t>
  </si>
  <si>
    <t>ΜΕΡΤΖΙΑΝΙΔΗΣ</t>
  </si>
  <si>
    <t>ΠΑΛΑΖΗΣ</t>
  </si>
  <si>
    <t>ΘΕΩΔΟΡΟΣ</t>
  </si>
  <si>
    <t>ΔΑΛΑΚΗΣ</t>
  </si>
  <si>
    <t>ΜΙΧΑΛΗΣ</t>
  </si>
  <si>
    <t xml:space="preserve">ΜΠΕΙΚΑΚΗΣ </t>
  </si>
  <si>
    <t>ΒΑΣΙΛΕΙΟΣ</t>
  </si>
  <si>
    <t>ΚΑΙΦΑΣ</t>
  </si>
  <si>
    <t>ΑΛΕΞΑΝΔΡΟΣ</t>
  </si>
  <si>
    <t>ΑΔΑΜΑΚΗΣ</t>
  </si>
  <si>
    <t>ΕΛΕΥΘΕΡΙΟΣ</t>
  </si>
  <si>
    <t>ΧΑΤΖΗΣΤΟΥΓΙΑΝΝΗΣ</t>
  </si>
  <si>
    <t>ΦΙΛΛΙΠΙΔΗΣ</t>
  </si>
  <si>
    <t>ΑΝΕΣΤΗΣ</t>
  </si>
  <si>
    <t>ΛΟΙΖΙΔΗΣ</t>
  </si>
  <si>
    <t>ΑΝΔΡΕΑΣ</t>
  </si>
  <si>
    <t>ΤΣΕΤΕΜΕΣ</t>
  </si>
  <si>
    <t>ΠΑΝΑΓΙΩΤΗΣ</t>
  </si>
  <si>
    <t>ΧΑΤΖΗΚΑΤΣΟΥΠΗΣ</t>
  </si>
  <si>
    <t>ΙΑΚΩΒΟΣ</t>
  </si>
  <si>
    <t>ΚΑΛΟΓΡΑΙΑΚΗΣ</t>
  </si>
  <si>
    <t>ΣΤΕΦΑΝΟΣ</t>
  </si>
  <si>
    <t>ΧΡΥΣΑΝΘΙΔΗΣ</t>
  </si>
  <si>
    <t>ΛΑΙΟΣ</t>
  </si>
  <si>
    <t>ΧΡΥΣΟΣΤΟΜΟΣ</t>
  </si>
  <si>
    <t>ΔΙΑΜΑΝΤΗΣ</t>
  </si>
  <si>
    <t>ΣΤΕΛΙΟΣ</t>
  </si>
  <si>
    <t xml:space="preserve">ΤΖΟΥΜΑΣ  </t>
  </si>
  <si>
    <t xml:space="preserve"> </t>
  </si>
  <si>
    <t>ΔΗΜΗΤΡΙΟΣ</t>
  </si>
  <si>
    <t>ΜΑΚΕΔΟΝΙΚΟΣ</t>
  </si>
  <si>
    <t>Σ.Α.ΔΡΑΜΑΣ</t>
  </si>
  <si>
    <t>ΣΕΡΡΑΙΚΟΣ</t>
  </si>
  <si>
    <t>ΑΟΑΚΑΒΑΛΑΣ</t>
  </si>
  <si>
    <t>ΤΙΤΑΝΕΣ</t>
  </si>
  <si>
    <t>Σ.Α.ΣΕΡΡΩΝ</t>
  </si>
  <si>
    <t>ΜΟΥΡΒΑΤΗΣ</t>
  </si>
  <si>
    <t>Ο.Α.ΞΑΝΘΗΣ</t>
  </si>
  <si>
    <t>ΓΡΗΓΟΡΙΟΣ</t>
  </si>
  <si>
    <t>WO</t>
  </si>
  <si>
    <t>7-1,</t>
  </si>
  <si>
    <t>7-5,</t>
  </si>
  <si>
    <t>ΣΑΧΙΝΙΔΗΣ</t>
  </si>
  <si>
    <t>7-3,</t>
  </si>
  <si>
    <t>7-2,</t>
  </si>
  <si>
    <t>7-4,</t>
  </si>
  <si>
    <t>7-0,</t>
  </si>
  <si>
    <t>6-3,6-4</t>
  </si>
  <si>
    <t>6-2,6-3</t>
  </si>
  <si>
    <t>6-2,1-6,7-6</t>
  </si>
  <si>
    <t>14-15 ΜΑΡΤΗ 2009</t>
  </si>
  <si>
    <t>ΣΕΡΡΕΣ</t>
  </si>
  <si>
    <t>ΑΟΑ.ΑΛΕΞ/ΛΗΣ</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</si>
</sst>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Ja&quot;;&quot;Ja&quot;;&quot;Nej&quot;"/>
    <numFmt numFmtId="193" formatCode="&quot;Sant&quot;;&quot;Sant&quot;;&quot;Falskt&quot;"/>
    <numFmt numFmtId="194" formatCode="&quot;På&quot;;&quot;På&quot;;&quot;Av&quot;"/>
    <numFmt numFmtId="195" formatCode="[$$-409]#,##0.00"/>
    <numFmt numFmtId="196" formatCode="0.0000"/>
    <numFmt numFmtId="197" formatCode="d/mmm/yy"/>
    <numFmt numFmtId="198" formatCode="dd/mm/yyyy"/>
    <numFmt numFmtId="199" formatCode="dd\ mmm\ yy"/>
    <numFmt numFmtId="200" formatCode="yy/mm/dd"/>
    <numFmt numFmtId="201" formatCode="0.000"/>
    <numFmt numFmtId="202" formatCode="&quot;$&quot;#,##0"/>
    <numFmt numFmtId="203" formatCode="&quot;$&quot;#,##0.00"/>
    <numFmt numFmtId="204" formatCode=";;;"/>
    <numFmt numFmtId="205" formatCode="mm/dd/yy"/>
    <numFmt numFmtId="206" formatCode="#,##0.0000"/>
    <numFmt numFmtId="207" formatCode="mmm\-yyyy"/>
    <numFmt numFmtId="208" formatCode="[$-809]dd\ mmmm\ yyyy"/>
  </numFmts>
  <fonts count="57">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sz val="22"/>
      <name val="ITF"/>
      <family val="5"/>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6"/>
      <name val="Arial"/>
      <family val="2"/>
    </font>
    <font>
      <b/>
      <sz val="7"/>
      <color indexed="9"/>
      <name val="Arial"/>
      <family val="0"/>
    </font>
    <font>
      <b/>
      <sz val="12"/>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0"/>
    </font>
    <font>
      <sz val="14"/>
      <name val="Arial"/>
      <family val="2"/>
    </font>
    <font>
      <sz val="14"/>
      <color indexed="9"/>
      <name val="Arial"/>
      <family val="2"/>
    </font>
    <font>
      <i/>
      <sz val="8.5"/>
      <name val="Arial"/>
      <family val="2"/>
    </font>
    <font>
      <i/>
      <sz val="8.5"/>
      <color indexed="9"/>
      <name val="Arial"/>
      <family val="2"/>
    </font>
    <font>
      <sz val="8.5"/>
      <color indexed="14"/>
      <name val="Arial"/>
      <family val="2"/>
    </font>
    <font>
      <b/>
      <sz val="8.5"/>
      <color indexed="9"/>
      <name val="Arial"/>
      <family val="0"/>
    </font>
    <font>
      <sz val="7"/>
      <color indexed="23"/>
      <name val="Arial"/>
      <family val="2"/>
    </font>
    <font>
      <sz val="7"/>
      <color indexed="10"/>
      <name val="Arial"/>
      <family val="2"/>
    </font>
    <font>
      <u val="single"/>
      <sz val="6"/>
      <color indexed="12"/>
      <name val="Arial"/>
      <family val="2"/>
    </font>
    <font>
      <u val="single"/>
      <sz val="8"/>
      <color indexed="12"/>
      <name val="Arial"/>
      <family val="0"/>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gray0625"/>
    </fill>
  </fills>
  <borders count="44">
    <border>
      <left/>
      <right/>
      <top/>
      <bottom/>
      <diagonal/>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color indexed="63"/>
      </left>
      <right style="thin"/>
      <top>
        <color indexed="63"/>
      </top>
      <bottom style="medium"/>
    </border>
    <border>
      <left style="medium"/>
      <right style="thin"/>
      <top>
        <color indexed="63"/>
      </top>
      <bottom style="thin"/>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color indexed="8"/>
      </left>
      <right style="thin"/>
      <top>
        <color indexed="63"/>
      </top>
      <bottom style="hair">
        <color indexed="8"/>
      </bottom>
    </border>
    <border>
      <left>
        <color indexed="63"/>
      </left>
      <right style="medium"/>
      <top>
        <color indexed="63"/>
      </top>
      <bottom style="hair">
        <color indexed="8"/>
      </bottom>
    </border>
    <border>
      <left style="medium"/>
      <right style="thin"/>
      <top>
        <color indexed="63"/>
      </top>
      <bottom>
        <color indexed="63"/>
      </bottom>
    </border>
    <border>
      <left style="medium"/>
      <right>
        <color indexed="63"/>
      </right>
      <top>
        <color indexed="63"/>
      </top>
      <bottom style="thin"/>
    </border>
    <border>
      <left style="thin"/>
      <right style="thin"/>
      <top style="medium"/>
      <bottom style="medium"/>
    </border>
    <border>
      <left style="thin"/>
      <right style="thin"/>
      <top>
        <color indexed="63"/>
      </top>
      <bottom style="thin"/>
    </border>
    <border>
      <left style="thin"/>
      <right>
        <color indexed="63"/>
      </right>
      <top style="medium"/>
      <bottom>
        <color indexed="63"/>
      </bottom>
    </border>
    <border>
      <left>
        <color indexed="63"/>
      </left>
      <right style="thin">
        <color indexed="8"/>
      </right>
      <top style="medium"/>
      <bottom>
        <color indexed="63"/>
      </bottom>
    </border>
    <border>
      <left style="thin">
        <color indexed="8"/>
      </left>
      <right>
        <color indexed="63"/>
      </right>
      <top style="medium"/>
      <bottom>
        <color indexed="63"/>
      </bottom>
    </border>
    <border>
      <left>
        <color indexed="63"/>
      </left>
      <right style="medium">
        <color indexed="8"/>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90" fontId="0" fillId="0" borderId="0" applyFont="0" applyFill="0" applyBorder="0" applyAlignment="0" applyProtection="0"/>
    <xf numFmtId="9" fontId="0" fillId="0" borderId="0" applyFont="0" applyFill="0" applyBorder="0" applyAlignment="0" applyProtection="0"/>
  </cellStyleXfs>
  <cellXfs count="418">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2" borderId="0" xfId="0" applyFont="1" applyFill="1" applyAlignment="1">
      <alignment vertical="center"/>
    </xf>
    <xf numFmtId="0" fontId="0" fillId="2" borderId="0" xfId="0" applyFill="1" applyAlignment="1">
      <alignment horizontal="left" vertical="center"/>
    </xf>
    <xf numFmtId="0" fontId="0" fillId="2" borderId="0" xfId="0" applyFill="1" applyAlignment="1">
      <alignment vertical="center"/>
    </xf>
    <xf numFmtId="0" fontId="4" fillId="0" borderId="0" xfId="0" applyFont="1" applyAlignment="1">
      <alignment vertical="center"/>
    </xf>
    <xf numFmtId="0" fontId="5" fillId="3" borderId="1" xfId="0" applyFont="1" applyFill="1" applyBorder="1" applyAlignment="1">
      <alignment horizontal="centerContinuous" vertical="center"/>
    </xf>
    <xf numFmtId="0" fontId="5" fillId="3" borderId="2" xfId="0" applyFont="1" applyFill="1" applyBorder="1" applyAlignment="1">
      <alignment horizontal="centerContinuous" vertical="center"/>
    </xf>
    <xf numFmtId="0" fontId="5" fillId="3" borderId="3" xfId="0" applyFont="1" applyFill="1" applyBorder="1" applyAlignment="1">
      <alignment horizontal="centerContinuous" vertical="center"/>
    </xf>
    <xf numFmtId="0" fontId="4" fillId="2" borderId="0" xfId="0" applyFont="1" applyFill="1" applyAlignment="1">
      <alignment vertical="center"/>
    </xf>
    <xf numFmtId="0" fontId="6" fillId="0" borderId="0" xfId="0" applyFont="1" applyAlignment="1">
      <alignment vertical="center"/>
    </xf>
    <xf numFmtId="0" fontId="6" fillId="2" borderId="0" xfId="0" applyFont="1" applyFill="1" applyAlignment="1">
      <alignment horizontal="center" vertical="center"/>
    </xf>
    <xf numFmtId="0" fontId="6" fillId="2" borderId="0" xfId="0" applyFont="1" applyFill="1" applyAlignment="1">
      <alignment vertical="center"/>
    </xf>
    <xf numFmtId="0" fontId="6" fillId="2" borderId="0" xfId="0" applyFont="1" applyFill="1" applyAlignment="1">
      <alignment horizontal="left" vertical="center"/>
    </xf>
    <xf numFmtId="0" fontId="7" fillId="4" borderId="1" xfId="0" applyFont="1" applyFill="1" applyBorder="1" applyAlignment="1">
      <alignment horizontal="centerContinuous" vertical="center"/>
    </xf>
    <xf numFmtId="0" fontId="7" fillId="4" borderId="2" xfId="0" applyFont="1" applyFill="1" applyBorder="1" applyAlignment="1">
      <alignment horizontal="centerContinuous" vertical="center"/>
    </xf>
    <xf numFmtId="0" fontId="7" fillId="4" borderId="3"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2" borderId="4" xfId="0" applyNumberFormat="1" applyFont="1" applyFill="1" applyBorder="1" applyAlignment="1">
      <alignment vertical="center"/>
    </xf>
    <xf numFmtId="49" fontId="9" fillId="2" borderId="0" xfId="0" applyNumberFormat="1" applyFont="1" applyFill="1" applyAlignment="1">
      <alignment vertical="center"/>
    </xf>
    <xf numFmtId="0" fontId="9" fillId="0" borderId="0" xfId="0" applyFont="1" applyAlignment="1">
      <alignment horizontal="left" vertical="center"/>
    </xf>
    <xf numFmtId="49" fontId="9" fillId="2" borderId="0" xfId="0" applyNumberFormat="1" applyFont="1" applyFill="1" applyAlignment="1">
      <alignment horizontal="left" vertical="center"/>
    </xf>
    <xf numFmtId="49" fontId="8" fillId="2" borderId="0" xfId="0" applyNumberFormat="1" applyFont="1" applyFill="1" applyAlignment="1">
      <alignment vertical="center"/>
    </xf>
    <xf numFmtId="0" fontId="8" fillId="2" borderId="0" xfId="0" applyFont="1" applyFill="1" applyAlignment="1">
      <alignment vertical="center"/>
    </xf>
    <xf numFmtId="49" fontId="10" fillId="4" borderId="5" xfId="0" applyNumberFormat="1" applyFont="1" applyFill="1" applyBorder="1" applyAlignment="1">
      <alignment vertical="center"/>
    </xf>
    <xf numFmtId="49" fontId="10" fillId="4" borderId="6" xfId="0" applyNumberFormat="1" applyFont="1" applyFill="1" applyBorder="1" applyAlignment="1">
      <alignment vertical="center"/>
    </xf>
    <xf numFmtId="49" fontId="4" fillId="2" borderId="0" xfId="0" applyNumberFormat="1" applyFont="1" applyFill="1" applyAlignment="1">
      <alignment vertical="center"/>
    </xf>
    <xf numFmtId="49" fontId="11"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0" fontId="12" fillId="2" borderId="4" xfId="0" applyFont="1" applyFill="1" applyBorder="1" applyAlignment="1">
      <alignment horizontal="left" vertical="center"/>
    </xf>
    <xf numFmtId="49" fontId="12" fillId="2" borderId="0" xfId="0" applyNumberFormat="1" applyFont="1" applyFill="1" applyAlignment="1">
      <alignment horizontal="left" vertical="center"/>
    </xf>
    <xf numFmtId="0" fontId="12" fillId="2" borderId="0" xfId="0" applyFont="1" applyFill="1" applyAlignment="1">
      <alignment vertical="center"/>
    </xf>
    <xf numFmtId="49" fontId="13" fillId="2" borderId="0" xfId="0" applyNumberFormat="1" applyFont="1" applyFill="1" applyAlignment="1">
      <alignment horizontal="left" vertical="center"/>
    </xf>
    <xf numFmtId="49" fontId="14" fillId="2" borderId="0" xfId="0" applyNumberFormat="1" applyFont="1" applyFill="1" applyAlignment="1">
      <alignment horizontal="left" vertical="center"/>
    </xf>
    <xf numFmtId="49" fontId="15" fillId="2" borderId="0" xfId="0" applyNumberFormat="1" applyFont="1" applyFill="1" applyAlignment="1">
      <alignment horizontal="left" vertical="center"/>
    </xf>
    <xf numFmtId="0" fontId="16" fillId="0" borderId="0" xfId="0" applyFont="1" applyAlignment="1">
      <alignment vertical="center"/>
    </xf>
    <xf numFmtId="14" fontId="16" fillId="4" borderId="7" xfId="0" applyNumberFormat="1" applyFont="1" applyFill="1" applyBorder="1" applyAlignment="1">
      <alignment horizontal="left" vertical="center"/>
    </xf>
    <xf numFmtId="49" fontId="16" fillId="2" borderId="0" xfId="0" applyNumberFormat="1" applyFont="1" applyFill="1" applyAlignment="1">
      <alignment vertical="center"/>
    </xf>
    <xf numFmtId="49" fontId="16" fillId="4" borderId="7" xfId="0" applyNumberFormat="1" applyFont="1" applyFill="1" applyBorder="1" applyAlignment="1">
      <alignment vertical="center"/>
    </xf>
    <xf numFmtId="3" fontId="16" fillId="4" borderId="6" xfId="19" applyNumberFormat="1" applyFont="1" applyFill="1" applyBorder="1" applyAlignment="1" applyProtection="1">
      <alignment horizontal="left" vertical="center"/>
      <protection locked="0"/>
    </xf>
    <xf numFmtId="49" fontId="17" fillId="4" borderId="6" xfId="0" applyNumberFormat="1" applyFont="1" applyFill="1" applyBorder="1" applyAlignment="1">
      <alignment horizontal="left" vertical="center"/>
    </xf>
    <xf numFmtId="0" fontId="6" fillId="0" borderId="0" xfId="0" applyFont="1" applyAlignment="1">
      <alignment/>
    </xf>
    <xf numFmtId="0" fontId="6" fillId="2" borderId="0" xfId="0" applyFont="1" applyFill="1" applyAlignment="1">
      <alignment/>
    </xf>
    <xf numFmtId="0" fontId="6" fillId="2" borderId="0" xfId="0" applyFont="1" applyFill="1" applyAlignment="1">
      <alignment horizontal="left"/>
    </xf>
    <xf numFmtId="0" fontId="0" fillId="2" borderId="0" xfId="0" applyFill="1" applyAlignment="1">
      <alignment/>
    </xf>
    <xf numFmtId="0" fontId="16" fillId="4" borderId="7"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13" fillId="2" borderId="0" xfId="0" applyFont="1" applyFill="1" applyAlignment="1">
      <alignment vertical="center"/>
    </xf>
    <xf numFmtId="0" fontId="0" fillId="2" borderId="0" xfId="0" applyFont="1" applyFill="1" applyAlignment="1">
      <alignment horizontal="left" vertical="center"/>
    </xf>
    <xf numFmtId="0" fontId="0" fillId="2" borderId="0" xfId="0" applyFill="1" applyAlignment="1">
      <alignment horizontal="left"/>
    </xf>
    <xf numFmtId="0" fontId="6" fillId="2" borderId="0" xfId="0" applyFont="1" applyFill="1" applyAlignment="1">
      <alignment/>
    </xf>
    <xf numFmtId="0" fontId="8" fillId="2" borderId="0" xfId="0" applyFont="1" applyFill="1" applyAlignment="1">
      <alignment/>
    </xf>
    <xf numFmtId="0" fontId="19" fillId="2" borderId="0" xfId="16" applyFont="1" applyFill="1" applyBorder="1" applyAlignment="1">
      <alignment/>
    </xf>
    <xf numFmtId="0" fontId="19" fillId="2" borderId="0" xfId="16" applyFont="1" applyFill="1" applyAlignment="1">
      <alignment/>
    </xf>
    <xf numFmtId="0" fontId="0" fillId="0" borderId="0" xfId="0" applyAlignment="1">
      <alignment horizontal="center"/>
    </xf>
    <xf numFmtId="49" fontId="21" fillId="2" borderId="0" xfId="0" applyNumberFormat="1" applyFont="1" applyFill="1" applyAlignment="1">
      <alignment horizontal="left" vertical="center"/>
    </xf>
    <xf numFmtId="0" fontId="21" fillId="2" borderId="0" xfId="0" applyFont="1" applyFill="1" applyAlignment="1">
      <alignment vertical="center"/>
    </xf>
    <xf numFmtId="49" fontId="21" fillId="2" borderId="0" xfId="0" applyNumberFormat="1" applyFont="1" applyFill="1" applyAlignment="1">
      <alignment vertical="center"/>
    </xf>
    <xf numFmtId="49" fontId="22" fillId="2" borderId="0" xfId="0" applyNumberFormat="1" applyFont="1" applyFill="1" applyAlignment="1">
      <alignment horizontal="right" vertical="center"/>
    </xf>
    <xf numFmtId="0" fontId="8" fillId="2" borderId="0" xfId="0" applyFont="1" applyFill="1" applyAlignment="1">
      <alignment horizontal="center" vertical="center"/>
    </xf>
    <xf numFmtId="0" fontId="0" fillId="0" borderId="0" xfId="0" applyFont="1" applyAlignment="1">
      <alignment horizontal="center" vertical="center"/>
    </xf>
    <xf numFmtId="0" fontId="8" fillId="2" borderId="0" xfId="0" applyFont="1" applyFill="1" applyAlignment="1">
      <alignment horizontal="left" vertical="center"/>
    </xf>
    <xf numFmtId="0" fontId="23"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1" fillId="2" borderId="0" xfId="0" applyNumberFormat="1" applyFont="1" applyFill="1" applyAlignment="1">
      <alignment horizontal="right" vertical="center"/>
    </xf>
    <xf numFmtId="0" fontId="0" fillId="0" borderId="8" xfId="0" applyBorder="1" applyAlignment="1">
      <alignment vertical="center"/>
    </xf>
    <xf numFmtId="49" fontId="17" fillId="0" borderId="8" xfId="0" applyNumberFormat="1" applyFont="1" applyBorder="1" applyAlignment="1">
      <alignment horizontal="right" vertical="center"/>
    </xf>
    <xf numFmtId="49" fontId="8" fillId="5" borderId="0" xfId="0" applyNumberFormat="1" applyFont="1" applyFill="1" applyAlignment="1">
      <alignment vertical="center"/>
    </xf>
    <xf numFmtId="49" fontId="8" fillId="5" borderId="9" xfId="0" applyNumberFormat="1" applyFont="1" applyFill="1" applyBorder="1" applyAlignment="1">
      <alignment vertical="center"/>
    </xf>
    <xf numFmtId="0" fontId="8" fillId="5"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20" fillId="5" borderId="0" xfId="0" applyFont="1" applyFill="1" applyAlignment="1">
      <alignment horizontal="left"/>
    </xf>
    <xf numFmtId="49" fontId="12" fillId="0" borderId="0" xfId="0" applyNumberFormat="1" applyFont="1" applyAlignment="1">
      <alignment horizontal="left"/>
    </xf>
    <xf numFmtId="0" fontId="0" fillId="0" borderId="0" xfId="0" applyAlignment="1">
      <alignment/>
    </xf>
    <xf numFmtId="49" fontId="17" fillId="0" borderId="8" xfId="0" applyNumberFormat="1" applyFont="1" applyBorder="1" applyAlignment="1">
      <alignment vertical="center"/>
    </xf>
    <xf numFmtId="49" fontId="17" fillId="0" borderId="8" xfId="0" applyNumberFormat="1" applyFont="1" applyBorder="1" applyAlignment="1">
      <alignment horizontal="left" vertical="center"/>
    </xf>
    <xf numFmtId="49" fontId="17" fillId="0" borderId="0" xfId="0" applyNumberFormat="1" applyFont="1" applyAlignment="1">
      <alignment horizontal="left" vertical="center"/>
    </xf>
    <xf numFmtId="0" fontId="9" fillId="0" borderId="0" xfId="0" applyFont="1" applyAlignment="1">
      <alignment horizontal="center" vertical="center"/>
    </xf>
    <xf numFmtId="0" fontId="0" fillId="0" borderId="0" xfId="0" applyFont="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21" fillId="2" borderId="0" xfId="0" applyFont="1" applyFill="1" applyAlignment="1">
      <alignment horizontal="left" vertical="center"/>
    </xf>
    <xf numFmtId="0" fontId="17" fillId="0" borderId="8" xfId="0" applyFont="1" applyBorder="1" applyAlignment="1">
      <alignment horizontal="righ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0" xfId="0" applyFont="1" applyAlignment="1">
      <alignment/>
    </xf>
    <xf numFmtId="0" fontId="9" fillId="0" borderId="0" xfId="0" applyFont="1" applyAlignment="1">
      <alignment horizontal="center"/>
    </xf>
    <xf numFmtId="49" fontId="4" fillId="0" borderId="0" xfId="0" applyNumberFormat="1" applyFont="1" applyAlignment="1">
      <alignment horizontal="left" vertical="top"/>
    </xf>
    <xf numFmtId="0" fontId="27" fillId="5" borderId="0" xfId="0" applyFont="1" applyFill="1" applyAlignment="1">
      <alignment horizontal="center"/>
    </xf>
    <xf numFmtId="49" fontId="7" fillId="5" borderId="0" xfId="0" applyNumberFormat="1" applyFont="1" applyFill="1" applyAlignment="1">
      <alignment horizontal="left"/>
    </xf>
    <xf numFmtId="49" fontId="0" fillId="0" borderId="0" xfId="0" applyNumberFormat="1" applyFont="1" applyAlignment="1">
      <alignment/>
    </xf>
    <xf numFmtId="49" fontId="27" fillId="0" borderId="0" xfId="0" applyNumberFormat="1" applyFont="1" applyAlignment="1">
      <alignment horizontal="center"/>
    </xf>
    <xf numFmtId="49" fontId="14" fillId="0" borderId="0" xfId="0" applyNumberFormat="1" applyFont="1" applyAlignment="1">
      <alignment horizontal="left"/>
    </xf>
    <xf numFmtId="49" fontId="15" fillId="2" borderId="12" xfId="0" applyNumberFormat="1" applyFont="1" applyFill="1" applyBorder="1" applyAlignment="1">
      <alignment horizontal="left" vertical="center"/>
    </xf>
    <xf numFmtId="49" fontId="15" fillId="2" borderId="13" xfId="0" applyNumberFormat="1" applyFont="1" applyFill="1" applyBorder="1" applyAlignment="1">
      <alignment horizontal="left" vertical="center"/>
    </xf>
    <xf numFmtId="49" fontId="15" fillId="2" borderId="14" xfId="0" applyNumberFormat="1" applyFont="1" applyFill="1" applyBorder="1" applyAlignment="1">
      <alignment horizontal="right" vertical="center"/>
    </xf>
    <xf numFmtId="0" fontId="16" fillId="0" borderId="8" xfId="19" applyNumberFormat="1" applyFont="1" applyBorder="1" applyAlignment="1" applyProtection="1">
      <alignment vertical="center"/>
      <protection locked="0"/>
    </xf>
    <xf numFmtId="49" fontId="17" fillId="0" borderId="4" xfId="0" applyNumberFormat="1" applyFont="1" applyBorder="1" applyAlignment="1">
      <alignment horizontal="right" vertical="center"/>
    </xf>
    <xf numFmtId="49" fontId="17" fillId="0" borderId="0" xfId="0" applyNumberFormat="1" applyFont="1" applyAlignment="1">
      <alignment horizontal="right" vertical="center"/>
    </xf>
    <xf numFmtId="0" fontId="17" fillId="0" borderId="15" xfId="0" applyFont="1" applyBorder="1" applyAlignment="1">
      <alignment horizontal="right" vertical="center"/>
    </xf>
    <xf numFmtId="49" fontId="21" fillId="2" borderId="4" xfId="0" applyNumberFormat="1" applyFont="1" applyFill="1" applyBorder="1" applyAlignment="1">
      <alignment vertical="center"/>
    </xf>
    <xf numFmtId="49" fontId="28" fillId="2" borderId="0" xfId="0" applyNumberFormat="1" applyFont="1" applyFill="1" applyAlignment="1">
      <alignment horizontal="left" vertical="center"/>
    </xf>
    <xf numFmtId="49" fontId="28" fillId="0" borderId="4" xfId="0" applyNumberFormat="1" applyFont="1" applyBorder="1" applyAlignment="1">
      <alignment horizontal="left" vertical="center"/>
    </xf>
    <xf numFmtId="49" fontId="28" fillId="0" borderId="0" xfId="0" applyNumberFormat="1" applyFont="1" applyAlignment="1">
      <alignment horizontal="left" vertical="center"/>
    </xf>
    <xf numFmtId="49" fontId="9" fillId="5" borderId="0" xfId="0" applyNumberFormat="1" applyFont="1" applyFill="1" applyAlignment="1">
      <alignment horizontal="left" vertical="center"/>
    </xf>
    <xf numFmtId="49" fontId="28" fillId="0" borderId="0" xfId="0" applyNumberFormat="1" applyFont="1" applyAlignment="1">
      <alignment horizontal="center" vertical="center"/>
    </xf>
    <xf numFmtId="49" fontId="15" fillId="5" borderId="15" xfId="0" applyNumberFormat="1" applyFont="1" applyFill="1" applyBorder="1" applyAlignment="1">
      <alignment horizontal="left" vertical="center"/>
    </xf>
    <xf numFmtId="49" fontId="13" fillId="0" borderId="0" xfId="0" applyNumberFormat="1" applyFont="1" applyAlignment="1">
      <alignment vertical="center"/>
    </xf>
    <xf numFmtId="49" fontId="13" fillId="0" borderId="16" xfId="0" applyNumberFormat="1" applyFont="1" applyBorder="1" applyAlignment="1">
      <alignment vertical="center"/>
    </xf>
    <xf numFmtId="49" fontId="13" fillId="0" borderId="8" xfId="0" applyNumberFormat="1" applyFont="1" applyBorder="1" applyAlignment="1">
      <alignment vertical="center"/>
    </xf>
    <xf numFmtId="49" fontId="29" fillId="0" borderId="8" xfId="0" applyNumberFormat="1" applyFont="1" applyBorder="1" applyAlignment="1">
      <alignment vertical="center"/>
    </xf>
    <xf numFmtId="49" fontId="29" fillId="0" borderId="8" xfId="0" applyNumberFormat="1" applyFont="1" applyBorder="1" applyAlignment="1">
      <alignment horizontal="left" vertical="center"/>
    </xf>
    <xf numFmtId="49" fontId="13" fillId="0" borderId="8" xfId="0" applyNumberFormat="1" applyFont="1" applyBorder="1" applyAlignment="1">
      <alignment horizontal="left" vertical="center"/>
    </xf>
    <xf numFmtId="49" fontId="13" fillId="0" borderId="16" xfId="0" applyNumberFormat="1" applyFont="1" applyBorder="1" applyAlignment="1">
      <alignment horizontal="left" vertical="center"/>
    </xf>
    <xf numFmtId="49" fontId="27" fillId="0" borderId="8" xfId="0" applyNumberFormat="1" applyFont="1" applyBorder="1" applyAlignment="1">
      <alignment horizontal="center" vertical="center"/>
    </xf>
    <xf numFmtId="49" fontId="13" fillId="0" borderId="17" xfId="0" applyNumberFormat="1" applyFont="1" applyBorder="1" applyAlignment="1">
      <alignment horizontal="left" vertical="center"/>
    </xf>
    <xf numFmtId="49" fontId="8" fillId="2" borderId="18" xfId="0" applyNumberFormat="1" applyFont="1" applyFill="1" applyBorder="1" applyAlignment="1">
      <alignment horizontal="center" wrapText="1"/>
    </xf>
    <xf numFmtId="49" fontId="8" fillId="2" borderId="19" xfId="0" applyNumberFormat="1" applyFont="1" applyFill="1" applyBorder="1" applyAlignment="1">
      <alignment horizontal="center" wrapText="1"/>
    </xf>
    <xf numFmtId="49" fontId="8" fillId="2" borderId="17" xfId="0" applyNumberFormat="1" applyFont="1" applyFill="1" applyBorder="1" applyAlignment="1">
      <alignment horizontal="center" wrapText="1"/>
    </xf>
    <xf numFmtId="0" fontId="8" fillId="2" borderId="19" xfId="0" applyFont="1" applyFill="1" applyBorder="1" applyAlignment="1">
      <alignment horizontal="center" wrapText="1"/>
    </xf>
    <xf numFmtId="49" fontId="8" fillId="6" borderId="17" xfId="0" applyNumberFormat="1" applyFont="1" applyFill="1" applyBorder="1" applyAlignment="1">
      <alignment horizontal="center" wrapText="1"/>
    </xf>
    <xf numFmtId="49" fontId="8" fillId="6" borderId="19" xfId="0" applyNumberFormat="1" applyFont="1" applyFill="1" applyBorder="1" applyAlignment="1">
      <alignment horizontal="center" wrapText="1"/>
    </xf>
    <xf numFmtId="49" fontId="8" fillId="6" borderId="17" xfId="0" applyNumberFormat="1" applyFont="1" applyFill="1" applyBorder="1" applyAlignment="1">
      <alignment wrapText="1"/>
    </xf>
    <xf numFmtId="0" fontId="30" fillId="2" borderId="17" xfId="0" applyFont="1" applyFill="1" applyBorder="1" applyAlignment="1">
      <alignment horizontal="center" wrapText="1"/>
    </xf>
    <xf numFmtId="0" fontId="31" fillId="0" borderId="20" xfId="0" applyFont="1" applyBorder="1" applyAlignment="1">
      <alignment horizontal="center" vertical="center"/>
    </xf>
    <xf numFmtId="14" fontId="0" fillId="0" borderId="10" xfId="0" applyNumberFormat="1" applyFont="1" applyBorder="1" applyAlignment="1">
      <alignment horizontal="center" vertical="center"/>
    </xf>
    <xf numFmtId="0" fontId="0" fillId="0" borderId="11" xfId="0" applyFont="1" applyBorder="1" applyAlignment="1">
      <alignment vertical="center"/>
    </xf>
    <xf numFmtId="1" fontId="0" fillId="0" borderId="11" xfId="0" applyNumberFormat="1" applyFont="1" applyBorder="1" applyAlignment="1">
      <alignment horizontal="center" vertical="center"/>
    </xf>
    <xf numFmtId="49" fontId="31" fillId="0" borderId="0" xfId="0" applyNumberFormat="1" applyFont="1" applyAlignment="1">
      <alignment horizontal="left"/>
    </xf>
    <xf numFmtId="49" fontId="33" fillId="3" borderId="1" xfId="0" applyNumberFormat="1" applyFont="1" applyFill="1" applyBorder="1" applyAlignment="1">
      <alignment vertical="center"/>
    </xf>
    <xf numFmtId="49" fontId="33" fillId="3" borderId="2" xfId="0" applyNumberFormat="1" applyFont="1" applyFill="1" applyBorder="1" applyAlignment="1">
      <alignment vertical="center"/>
    </xf>
    <xf numFmtId="49" fontId="33" fillId="3" borderId="3" xfId="0" applyNumberFormat="1" applyFont="1" applyFill="1" applyBorder="1" applyAlignment="1">
      <alignment vertical="center"/>
    </xf>
    <xf numFmtId="0" fontId="0" fillId="2" borderId="0" xfId="0" applyNumberFormat="1" applyFill="1" applyAlignment="1">
      <alignment horizontal="left" vertical="center"/>
    </xf>
    <xf numFmtId="0" fontId="34" fillId="0" borderId="0" xfId="0" applyFont="1" applyAlignment="1">
      <alignment horizontal="center" vertical="center"/>
    </xf>
    <xf numFmtId="49" fontId="34" fillId="2" borderId="0" xfId="0" applyNumberFormat="1" applyFont="1" applyFill="1" applyAlignment="1">
      <alignment horizontal="left" vertical="center"/>
    </xf>
    <xf numFmtId="49" fontId="15" fillId="2" borderId="0" xfId="0" applyNumberFormat="1" applyFont="1" applyFill="1" applyAlignment="1">
      <alignment horizontal="right" vertical="center"/>
    </xf>
    <xf numFmtId="49" fontId="15" fillId="2" borderId="13" xfId="0" applyNumberFormat="1" applyFont="1" applyFill="1" applyBorder="1" applyAlignment="1">
      <alignment horizontal="right" vertical="center"/>
    </xf>
    <xf numFmtId="49" fontId="9" fillId="2" borderId="13" xfId="0" applyNumberFormat="1" applyFont="1" applyFill="1" applyBorder="1" applyAlignment="1">
      <alignment horizontal="left" vertical="center"/>
    </xf>
    <xf numFmtId="0" fontId="0" fillId="2" borderId="14" xfId="0" applyFill="1" applyBorder="1" applyAlignment="1">
      <alignment horizontal="center" vertical="center"/>
    </xf>
    <xf numFmtId="0" fontId="21" fillId="2" borderId="0" xfId="0" applyNumberFormat="1" applyFont="1" applyFill="1" applyAlignment="1">
      <alignment horizontal="left" vertical="center"/>
    </xf>
    <xf numFmtId="49" fontId="15" fillId="5" borderId="4"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5" borderId="15" xfId="0" applyFill="1" applyBorder="1" applyAlignment="1">
      <alignment horizontal="center" vertical="center"/>
    </xf>
    <xf numFmtId="49" fontId="23" fillId="0" borderId="8" xfId="0" applyNumberFormat="1" applyFont="1" applyBorder="1" applyAlignment="1">
      <alignment horizontal="left" vertical="center"/>
    </xf>
    <xf numFmtId="49" fontId="17" fillId="0" borderId="16" xfId="0" applyNumberFormat="1" applyFont="1" applyBorder="1" applyAlignment="1">
      <alignment horizontal="left" vertical="center"/>
    </xf>
    <xf numFmtId="0" fontId="35" fillId="7" borderId="17" xfId="0" applyFont="1" applyFill="1" applyBorder="1" applyAlignment="1">
      <alignment horizontal="right" vertical="center"/>
    </xf>
    <xf numFmtId="49" fontId="8" fillId="6" borderId="21" xfId="0" applyNumberFormat="1" applyFont="1" applyFill="1" applyBorder="1" applyAlignment="1">
      <alignment horizontal="center" wrapText="1"/>
    </xf>
    <xf numFmtId="0" fontId="30" fillId="6" borderId="17" xfId="0" applyFont="1" applyFill="1" applyBorder="1" applyAlignment="1">
      <alignment horizontal="center" wrapText="1"/>
    </xf>
    <xf numFmtId="0" fontId="0" fillId="0" borderId="11" xfId="0" applyNumberFormat="1" applyFont="1" applyBorder="1" applyAlignment="1">
      <alignment horizontal="center" vertical="center"/>
    </xf>
    <xf numFmtId="0" fontId="0" fillId="6" borderId="10" xfId="0" applyFont="1" applyFill="1" applyBorder="1" applyAlignment="1">
      <alignment horizontal="center" vertical="center"/>
    </xf>
    <xf numFmtId="1" fontId="0" fillId="6" borderId="11" xfId="0" applyNumberFormat="1" applyFont="1" applyFill="1" applyBorder="1" applyAlignment="1">
      <alignment horizontal="center" vertical="center"/>
    </xf>
    <xf numFmtId="0" fontId="0"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36" fillId="0" borderId="0" xfId="0" applyFont="1" applyAlignment="1">
      <alignment/>
    </xf>
    <xf numFmtId="0" fontId="14" fillId="0" borderId="0" xfId="0" applyFont="1" applyAlignment="1">
      <alignment/>
    </xf>
    <xf numFmtId="0" fontId="4" fillId="0" borderId="0" xfId="0" applyFont="1" applyAlignment="1">
      <alignment vertical="top"/>
    </xf>
    <xf numFmtId="0" fontId="25" fillId="0" borderId="0" xfId="0" applyFont="1" applyAlignment="1">
      <alignment vertical="top"/>
    </xf>
    <xf numFmtId="0" fontId="10" fillId="0" borderId="0" xfId="0" applyFont="1" applyAlignment="1">
      <alignment vertical="top"/>
    </xf>
    <xf numFmtId="49" fontId="4" fillId="0" borderId="0" xfId="0" applyNumberFormat="1" applyFont="1" applyAlignment="1">
      <alignment vertical="top"/>
    </xf>
    <xf numFmtId="49" fontId="25"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0" fontId="34" fillId="0" borderId="0" xfId="0" applyFont="1" applyAlignment="1">
      <alignment vertical="center"/>
    </xf>
    <xf numFmtId="49" fontId="28" fillId="2" borderId="0" xfId="0" applyNumberFormat="1" applyFont="1" applyFill="1" applyAlignment="1">
      <alignment vertical="center"/>
    </xf>
    <xf numFmtId="0" fontId="16" fillId="0" borderId="8" xfId="0" applyFont="1" applyBorder="1" applyAlignment="1">
      <alignment vertical="center"/>
    </xf>
    <xf numFmtId="49" fontId="16" fillId="0" borderId="8" xfId="0" applyNumberFormat="1" applyFont="1" applyBorder="1" applyAlignment="1">
      <alignment vertical="center"/>
    </xf>
    <xf numFmtId="49" fontId="38" fillId="0" borderId="8" xfId="0" applyNumberFormat="1" applyFont="1" applyBorder="1" applyAlignment="1">
      <alignment vertical="center"/>
    </xf>
    <xf numFmtId="49" fontId="16" fillId="0" borderId="8" xfId="19" applyNumberFormat="1" applyFont="1" applyBorder="1" applyAlignment="1" applyProtection="1">
      <alignment vertical="center"/>
      <protection locked="0"/>
    </xf>
    <xf numFmtId="0" fontId="17" fillId="0" borderId="8" xfId="0" applyFont="1" applyBorder="1" applyAlignment="1">
      <alignment horizontal="left" vertical="center"/>
    </xf>
    <xf numFmtId="49" fontId="8" fillId="2" borderId="0" xfId="0" applyNumberFormat="1" applyFont="1" applyFill="1" applyAlignment="1">
      <alignment horizontal="right" vertical="center"/>
    </xf>
    <xf numFmtId="49" fontId="8" fillId="2" borderId="0" xfId="0" applyNumberFormat="1" applyFont="1" applyFill="1" applyAlignment="1">
      <alignment horizontal="center" vertical="center"/>
    </xf>
    <xf numFmtId="49" fontId="8" fillId="2" borderId="0" xfId="0" applyNumberFormat="1" applyFont="1" applyFill="1" applyAlignment="1">
      <alignment horizontal="left" vertical="center"/>
    </xf>
    <xf numFmtId="49" fontId="36" fillId="2" borderId="0" xfId="0" applyNumberFormat="1" applyFont="1" applyFill="1" applyAlignment="1">
      <alignment horizontal="center" vertical="center"/>
    </xf>
    <xf numFmtId="49" fontId="36" fillId="2" borderId="0" xfId="0" applyNumberFormat="1" applyFont="1" applyFill="1" applyAlignment="1">
      <alignment vertical="center"/>
    </xf>
    <xf numFmtId="49" fontId="9" fillId="2"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4" fillId="0" borderId="0" xfId="0" applyNumberFormat="1" applyFont="1" applyAlignment="1">
      <alignment horizontal="center" vertical="center"/>
    </xf>
    <xf numFmtId="49" fontId="34" fillId="0" borderId="0" xfId="0" applyNumberFormat="1"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0" fontId="40" fillId="0" borderId="0" xfId="0" applyFont="1" applyAlignment="1">
      <alignment vertical="center"/>
    </xf>
    <xf numFmtId="0" fontId="40" fillId="0" borderId="22" xfId="0" applyFont="1" applyBorder="1" applyAlignment="1">
      <alignment vertical="center"/>
    </xf>
    <xf numFmtId="0" fontId="41" fillId="8" borderId="22" xfId="0" applyFont="1" applyFill="1" applyBorder="1" applyAlignment="1">
      <alignment horizontal="center" vertical="center"/>
    </xf>
    <xf numFmtId="0" fontId="39" fillId="0" borderId="22" xfId="0" applyFont="1" applyBorder="1" applyAlignment="1">
      <alignment vertical="center"/>
    </xf>
    <xf numFmtId="0" fontId="42" fillId="0" borderId="0" xfId="0" applyFont="1" applyAlignment="1">
      <alignment vertical="center"/>
    </xf>
    <xf numFmtId="0" fontId="42" fillId="0" borderId="22" xfId="0" applyFont="1" applyBorder="1" applyAlignment="1">
      <alignment horizontal="center" vertical="center"/>
    </xf>
    <xf numFmtId="0" fontId="40" fillId="0" borderId="0" xfId="0" applyFont="1" applyAlignment="1">
      <alignment vertical="center"/>
    </xf>
    <xf numFmtId="0" fontId="40" fillId="5" borderId="0" xfId="0" applyFont="1" applyFill="1" applyAlignment="1">
      <alignment vertical="center"/>
    </xf>
    <xf numFmtId="0" fontId="43" fillId="0" borderId="0" xfId="0" applyFont="1" applyAlignment="1">
      <alignment vertical="center"/>
    </xf>
    <xf numFmtId="0" fontId="43" fillId="5" borderId="0" xfId="0" applyFont="1" applyFill="1" applyAlignment="1">
      <alignment vertical="center"/>
    </xf>
    <xf numFmtId="49" fontId="40" fillId="5" borderId="0" xfId="0" applyNumberFormat="1" applyFont="1" applyFill="1" applyAlignment="1">
      <alignment vertical="center"/>
    </xf>
    <xf numFmtId="49" fontId="43" fillId="5" borderId="0" xfId="0" applyNumberFormat="1" applyFont="1" applyFill="1" applyAlignment="1">
      <alignment vertical="center"/>
    </xf>
    <xf numFmtId="0" fontId="0" fillId="5" borderId="0" xfId="0" applyFont="1" applyFill="1" applyAlignment="1">
      <alignment vertical="center"/>
    </xf>
    <xf numFmtId="0" fontId="0" fillId="0" borderId="23" xfId="0" applyFont="1" applyBorder="1" applyAlignment="1">
      <alignment vertical="center"/>
    </xf>
    <xf numFmtId="49" fontId="40" fillId="2" borderId="0" xfId="0" applyNumberFormat="1" applyFont="1" applyFill="1" applyAlignment="1">
      <alignment horizontal="center" vertical="center"/>
    </xf>
    <xf numFmtId="0" fontId="40" fillId="0" borderId="0" xfId="0" applyFont="1" applyAlignment="1">
      <alignment horizontal="center" vertical="center"/>
    </xf>
    <xf numFmtId="0" fontId="42" fillId="0" borderId="0" xfId="0" applyFont="1" applyAlignment="1">
      <alignment vertical="center"/>
    </xf>
    <xf numFmtId="0" fontId="23" fillId="0" borderId="0" xfId="0" applyFont="1" applyAlignment="1">
      <alignment vertical="center"/>
    </xf>
    <xf numFmtId="0" fontId="36" fillId="0" borderId="0" xfId="0" applyFont="1" applyAlignment="1">
      <alignment horizontal="right" vertical="center"/>
    </xf>
    <xf numFmtId="0" fontId="44" fillId="9" borderId="24" xfId="0" applyFont="1" applyFill="1" applyBorder="1" applyAlignment="1">
      <alignment horizontal="right" vertical="center"/>
    </xf>
    <xf numFmtId="0" fontId="42" fillId="0" borderId="22" xfId="0" applyFont="1" applyBorder="1" applyAlignment="1">
      <alignment vertical="center"/>
    </xf>
    <xf numFmtId="0" fontId="0" fillId="0" borderId="25" xfId="0" applyFont="1" applyBorder="1" applyAlignment="1">
      <alignment vertical="center"/>
    </xf>
    <xf numFmtId="0" fontId="40" fillId="0" borderId="22" xfId="0" applyFont="1" applyBorder="1" applyAlignment="1">
      <alignment vertical="center"/>
    </xf>
    <xf numFmtId="0" fontId="42" fillId="0" borderId="10" xfId="0" applyFont="1" applyBorder="1" applyAlignment="1">
      <alignment horizontal="center" vertical="center"/>
    </xf>
    <xf numFmtId="0" fontId="42" fillId="0" borderId="9" xfId="0" applyFont="1" applyBorder="1" applyAlignment="1">
      <alignment horizontal="left" vertical="center"/>
    </xf>
    <xf numFmtId="0" fontId="41" fillId="0" borderId="0" xfId="0" applyFont="1" applyAlignment="1">
      <alignment horizontal="center" vertical="center"/>
    </xf>
    <xf numFmtId="0" fontId="42" fillId="0" borderId="0" xfId="0" applyFont="1" applyAlignment="1">
      <alignment horizontal="center" vertical="center"/>
    </xf>
    <xf numFmtId="0" fontId="44" fillId="9" borderId="9" xfId="0" applyFont="1" applyFill="1" applyBorder="1" applyAlignment="1">
      <alignment horizontal="right" vertical="center"/>
    </xf>
    <xf numFmtId="49" fontId="42" fillId="0" borderId="22" xfId="0" applyNumberFormat="1" applyFont="1" applyBorder="1" applyAlignment="1">
      <alignment vertical="center"/>
    </xf>
    <xf numFmtId="49" fontId="42" fillId="0" borderId="0" xfId="0" applyNumberFormat="1" applyFont="1" applyAlignment="1">
      <alignment vertical="center"/>
    </xf>
    <xf numFmtId="0" fontId="42" fillId="0" borderId="9" xfId="0" applyFont="1" applyBorder="1" applyAlignment="1">
      <alignment vertical="center"/>
    </xf>
    <xf numFmtId="49" fontId="42" fillId="0" borderId="9" xfId="0" applyNumberFormat="1" applyFont="1" applyBorder="1" applyAlignment="1">
      <alignment vertical="center"/>
    </xf>
    <xf numFmtId="0" fontId="42" fillId="0" borderId="10" xfId="0" applyFont="1" applyBorder="1" applyAlignment="1">
      <alignment vertical="center"/>
    </xf>
    <xf numFmtId="0" fontId="45" fillId="0" borderId="10" xfId="0" applyFont="1" applyBorder="1" applyAlignment="1">
      <alignment horizontal="center" vertical="center"/>
    </xf>
    <xf numFmtId="0" fontId="45" fillId="0" borderId="0" xfId="0" applyFont="1" applyAlignment="1">
      <alignment vertical="center"/>
    </xf>
    <xf numFmtId="0" fontId="45" fillId="0" borderId="22" xfId="0" applyFont="1" applyBorder="1" applyAlignment="1">
      <alignment horizontal="center" vertical="center"/>
    </xf>
    <xf numFmtId="0" fontId="0" fillId="0" borderId="26" xfId="0" applyFont="1" applyBorder="1" applyAlignment="1">
      <alignment vertical="center"/>
    </xf>
    <xf numFmtId="49" fontId="42" fillId="0" borderId="10" xfId="0" applyNumberFormat="1" applyFont="1" applyBorder="1" applyAlignment="1">
      <alignment vertical="center"/>
    </xf>
    <xf numFmtId="0" fontId="46" fillId="0" borderId="0" xfId="0" applyFont="1" applyAlignment="1">
      <alignment vertical="center"/>
    </xf>
    <xf numFmtId="0" fontId="39" fillId="0" borderId="0" xfId="0" applyFont="1" applyAlignment="1">
      <alignment vertical="center"/>
    </xf>
    <xf numFmtId="49" fontId="39" fillId="2" borderId="0" xfId="0" applyNumberFormat="1" applyFont="1" applyFill="1" applyAlignment="1">
      <alignment horizontal="center" vertical="center"/>
    </xf>
    <xf numFmtId="49" fontId="40" fillId="0" borderId="0" xfId="0" applyNumberFormat="1" applyFont="1" applyAlignment="1">
      <alignment vertical="center"/>
    </xf>
    <xf numFmtId="0" fontId="40" fillId="0" borderId="0" xfId="0" applyFont="1" applyAlignment="1">
      <alignment horizontal="left" vertical="center"/>
    </xf>
    <xf numFmtId="49" fontId="0" fillId="5" borderId="0" xfId="0" applyNumberFormat="1" applyFont="1" applyFill="1" applyAlignment="1">
      <alignment vertical="center"/>
    </xf>
    <xf numFmtId="49" fontId="26" fillId="5" borderId="0" xfId="0" applyNumberFormat="1" applyFont="1" applyFill="1" applyAlignment="1">
      <alignment horizontal="center" vertical="center"/>
    </xf>
    <xf numFmtId="49" fontId="47" fillId="0" borderId="0" xfId="0" applyNumberFormat="1" applyFont="1" applyAlignment="1">
      <alignment vertical="center"/>
    </xf>
    <xf numFmtId="49" fontId="48" fillId="0" borderId="0" xfId="0" applyNumberFormat="1" applyFont="1" applyAlignment="1">
      <alignment horizontal="center" vertical="center"/>
    </xf>
    <xf numFmtId="49" fontId="47" fillId="5" borderId="0" xfId="0" applyNumberFormat="1" applyFont="1" applyFill="1" applyAlignment="1">
      <alignment vertical="center"/>
    </xf>
    <xf numFmtId="49" fontId="48" fillId="5" borderId="0" xfId="0" applyNumberFormat="1" applyFont="1" applyFill="1" applyAlignment="1">
      <alignment vertical="center"/>
    </xf>
    <xf numFmtId="0" fontId="0" fillId="5" borderId="0" xfId="0" applyFill="1" applyAlignment="1">
      <alignment vertical="center"/>
    </xf>
    <xf numFmtId="0" fontId="21" fillId="2" borderId="5" xfId="0" applyFont="1" applyFill="1" applyBorder="1" applyAlignment="1">
      <alignment vertical="center"/>
    </xf>
    <xf numFmtId="0" fontId="21" fillId="2" borderId="27" xfId="0" applyFont="1" applyFill="1" applyBorder="1" applyAlignment="1">
      <alignment vertical="center"/>
    </xf>
    <xf numFmtId="0" fontId="21" fillId="2" borderId="28" xfId="0" applyFont="1" applyFill="1" applyBorder="1" applyAlignment="1">
      <alignment vertical="center"/>
    </xf>
    <xf numFmtId="49" fontId="22" fillId="2" borderId="27" xfId="0" applyNumberFormat="1" applyFont="1" applyFill="1" applyBorder="1" applyAlignment="1">
      <alignment horizontal="center" vertical="center"/>
    </xf>
    <xf numFmtId="49" fontId="22" fillId="2" borderId="27" xfId="0" applyNumberFormat="1" applyFont="1" applyFill="1" applyBorder="1" applyAlignment="1">
      <alignment vertical="center"/>
    </xf>
    <xf numFmtId="49" fontId="22" fillId="2" borderId="27" xfId="0" applyNumberFormat="1" applyFont="1" applyFill="1" applyBorder="1" applyAlignment="1">
      <alignment horizontal="centerContinuous" vertical="center"/>
    </xf>
    <xf numFmtId="49" fontId="22" fillId="2" borderId="6" xfId="0" applyNumberFormat="1" applyFont="1" applyFill="1" applyBorder="1" applyAlignment="1">
      <alignment horizontal="centerContinuous" vertical="center"/>
    </xf>
    <xf numFmtId="49" fontId="28" fillId="2" borderId="27" xfId="0" applyNumberFormat="1" applyFont="1" applyFill="1" applyBorder="1" applyAlignment="1">
      <alignment vertical="center"/>
    </xf>
    <xf numFmtId="49" fontId="28" fillId="2" borderId="6" xfId="0" applyNumberFormat="1" applyFont="1" applyFill="1" applyBorder="1" applyAlignment="1">
      <alignment vertical="center"/>
    </xf>
    <xf numFmtId="49" fontId="21" fillId="2" borderId="27" xfId="0" applyNumberFormat="1" applyFont="1" applyFill="1" applyBorder="1" applyAlignment="1">
      <alignment horizontal="left" vertical="center"/>
    </xf>
    <xf numFmtId="49" fontId="21" fillId="0" borderId="27" xfId="0" applyNumberFormat="1" applyFont="1" applyBorder="1" applyAlignment="1">
      <alignment horizontal="left" vertical="center"/>
    </xf>
    <xf numFmtId="49" fontId="28" fillId="5" borderId="6" xfId="0" applyNumberFormat="1" applyFont="1" applyFill="1" applyBorder="1" applyAlignment="1">
      <alignment vertical="center"/>
    </xf>
    <xf numFmtId="49" fontId="8" fillId="0" borderId="0" xfId="0" applyNumberFormat="1" applyFont="1" applyAlignment="1">
      <alignment vertical="center"/>
    </xf>
    <xf numFmtId="49" fontId="8" fillId="0" borderId="29" xfId="0" applyNumberFormat="1" applyFont="1" applyBorder="1" applyAlignment="1">
      <alignment vertical="center"/>
    </xf>
    <xf numFmtId="49" fontId="8" fillId="0" borderId="9" xfId="0" applyNumberFormat="1" applyFont="1" applyBorder="1" applyAlignment="1">
      <alignment horizontal="right" vertical="center"/>
    </xf>
    <xf numFmtId="49" fontId="8" fillId="0" borderId="0" xfId="0" applyNumberFormat="1" applyFont="1" applyAlignment="1">
      <alignment horizontal="center" vertical="center"/>
    </xf>
    <xf numFmtId="49" fontId="8" fillId="5" borderId="0" xfId="0" applyNumberFormat="1" applyFont="1" applyFill="1" applyAlignment="1">
      <alignment horizontal="center" vertical="center"/>
    </xf>
    <xf numFmtId="49" fontId="30" fillId="0" borderId="0" xfId="0" applyNumberFormat="1" applyFont="1" applyAlignment="1">
      <alignment horizontal="center" vertical="center"/>
    </xf>
    <xf numFmtId="49" fontId="36" fillId="0" borderId="0" xfId="0" applyNumberFormat="1" applyFont="1" applyAlignment="1">
      <alignment vertical="center"/>
    </xf>
    <xf numFmtId="49" fontId="36" fillId="0" borderId="9" xfId="0" applyNumberFormat="1" applyFont="1" applyBorder="1" applyAlignment="1">
      <alignment vertical="center"/>
    </xf>
    <xf numFmtId="49" fontId="21" fillId="2" borderId="30" xfId="0" applyNumberFormat="1" applyFont="1" applyFill="1" applyBorder="1" applyAlignment="1">
      <alignment vertical="center"/>
    </xf>
    <xf numFmtId="49" fontId="21" fillId="2" borderId="31" xfId="0" applyNumberFormat="1" applyFont="1" applyFill="1" applyBorder="1" applyAlignment="1">
      <alignment vertical="center"/>
    </xf>
    <xf numFmtId="49" fontId="36" fillId="2" borderId="9" xfId="0" applyNumberFormat="1" applyFont="1" applyFill="1" applyBorder="1" applyAlignment="1">
      <alignment vertical="center"/>
    </xf>
    <xf numFmtId="0" fontId="8" fillId="0" borderId="22" xfId="0" applyFont="1" applyBorder="1" applyAlignment="1">
      <alignment vertical="center"/>
    </xf>
    <xf numFmtId="49" fontId="36" fillId="0" borderId="22" xfId="0" applyNumberFormat="1" applyFont="1" applyBorder="1" applyAlignment="1">
      <alignment vertical="center"/>
    </xf>
    <xf numFmtId="49" fontId="8" fillId="0" borderId="22" xfId="0" applyNumberFormat="1" applyFont="1" applyBorder="1" applyAlignment="1">
      <alignment vertical="center"/>
    </xf>
    <xf numFmtId="49" fontId="36" fillId="0" borderId="10" xfId="0" applyNumberFormat="1" applyFont="1" applyBorder="1" applyAlignment="1">
      <alignment vertical="center"/>
    </xf>
    <xf numFmtId="49" fontId="8" fillId="0" borderId="32" xfId="0" applyNumberFormat="1" applyFont="1" applyBorder="1" applyAlignment="1">
      <alignment vertical="center"/>
    </xf>
    <xf numFmtId="49" fontId="8" fillId="0" borderId="10" xfId="0" applyNumberFormat="1" applyFont="1" applyBorder="1" applyAlignment="1">
      <alignment horizontal="right" vertical="center"/>
    </xf>
    <xf numFmtId="0" fontId="8" fillId="2" borderId="29" xfId="0" applyFont="1" applyFill="1" applyBorder="1" applyAlignment="1">
      <alignment vertical="center"/>
    </xf>
    <xf numFmtId="49" fontId="8" fillId="2" borderId="9" xfId="0" applyNumberFormat="1" applyFont="1" applyFill="1" applyBorder="1" applyAlignment="1">
      <alignment horizontal="right" vertical="center"/>
    </xf>
    <xf numFmtId="0" fontId="21" fillId="2" borderId="32" xfId="0" applyFont="1" applyFill="1" applyBorder="1" applyAlignment="1">
      <alignment vertical="center"/>
    </xf>
    <xf numFmtId="0" fontId="21" fillId="2" borderId="22" xfId="0" applyFont="1" applyFill="1" applyBorder="1" applyAlignment="1">
      <alignment vertical="center"/>
    </xf>
    <xf numFmtId="0" fontId="21" fillId="2" borderId="33" xfId="0" applyFont="1" applyFill="1" applyBorder="1" applyAlignment="1">
      <alignment vertical="center"/>
    </xf>
    <xf numFmtId="0" fontId="8" fillId="0" borderId="9" xfId="0" applyFont="1" applyBorder="1" applyAlignment="1">
      <alignment horizontal="right" vertical="center"/>
    </xf>
    <xf numFmtId="0" fontId="8" fillId="0" borderId="10" xfId="0" applyFont="1" applyBorder="1" applyAlignment="1">
      <alignment horizontal="right" vertical="center"/>
    </xf>
    <xf numFmtId="49" fontId="8" fillId="0" borderId="22" xfId="0" applyNumberFormat="1" applyFont="1" applyBorder="1" applyAlignment="1">
      <alignment horizontal="center" vertical="center"/>
    </xf>
    <xf numFmtId="0" fontId="8" fillId="5" borderId="22" xfId="0" applyFont="1" applyFill="1" applyBorder="1" applyAlignment="1">
      <alignment vertical="center"/>
    </xf>
    <xf numFmtId="49" fontId="8" fillId="5" borderId="22" xfId="0" applyNumberFormat="1" applyFont="1" applyFill="1" applyBorder="1" applyAlignment="1">
      <alignment horizontal="center" vertical="center"/>
    </xf>
    <xf numFmtId="49" fontId="8" fillId="5" borderId="10" xfId="0" applyNumberFormat="1" applyFont="1" applyFill="1" applyBorder="1" applyAlignment="1">
      <alignment vertical="center"/>
    </xf>
    <xf numFmtId="49" fontId="30" fillId="0" borderId="22" xfId="0" applyNumberFormat="1" applyFont="1" applyBorder="1" applyAlignment="1">
      <alignment horizontal="center" vertical="center"/>
    </xf>
    <xf numFmtId="0" fontId="44" fillId="9" borderId="10" xfId="0" applyFont="1" applyFill="1" applyBorder="1" applyAlignment="1">
      <alignment horizontal="right" vertical="center"/>
    </xf>
    <xf numFmtId="0" fontId="43" fillId="5" borderId="9" xfId="0" applyFont="1" applyFill="1" applyBorder="1" applyAlignment="1">
      <alignment vertical="center"/>
    </xf>
    <xf numFmtId="0" fontId="43" fillId="5" borderId="22" xfId="0" applyFont="1" applyFill="1" applyBorder="1" applyAlignment="1">
      <alignment vertical="center"/>
    </xf>
    <xf numFmtId="0" fontId="43" fillId="5" borderId="10" xfId="0" applyFont="1" applyFill="1" applyBorder="1" applyAlignment="1">
      <alignment vertical="center"/>
    </xf>
    <xf numFmtId="0" fontId="49" fillId="5" borderId="0" xfId="0" applyFont="1" applyFill="1" applyAlignment="1">
      <alignment horizontal="right" vertical="center"/>
    </xf>
    <xf numFmtId="0" fontId="50" fillId="0" borderId="0" xfId="0" applyFont="1" applyAlignment="1">
      <alignment vertical="center"/>
    </xf>
    <xf numFmtId="0" fontId="42" fillId="0" borderId="10" xfId="0" applyFont="1" applyBorder="1" applyAlignment="1">
      <alignment horizontal="right" vertical="center"/>
    </xf>
    <xf numFmtId="0" fontId="44" fillId="9" borderId="0" xfId="0" applyFont="1" applyFill="1" applyAlignment="1">
      <alignment horizontal="right" vertical="center"/>
    </xf>
    <xf numFmtId="0" fontId="40" fillId="2" borderId="0" xfId="0" applyFont="1" applyFill="1" applyAlignment="1">
      <alignment horizontal="center" vertical="center"/>
    </xf>
    <xf numFmtId="49" fontId="22" fillId="2" borderId="6" xfId="0" applyNumberFormat="1" applyFont="1" applyFill="1" applyBorder="1" applyAlignment="1">
      <alignment vertical="center"/>
    </xf>
    <xf numFmtId="49" fontId="17" fillId="0" borderId="4" xfId="0" applyNumberFormat="1" applyFont="1" applyBorder="1" applyAlignment="1">
      <alignment horizontal="left" vertical="center"/>
    </xf>
    <xf numFmtId="49" fontId="9" fillId="5" borderId="4" xfId="0" applyNumberFormat="1" applyFont="1" applyFill="1" applyBorder="1" applyAlignment="1">
      <alignment horizontal="left" vertical="center"/>
    </xf>
    <xf numFmtId="0" fontId="8" fillId="2" borderId="17" xfId="0" applyFont="1" applyFill="1" applyBorder="1" applyAlignment="1">
      <alignment horizontal="center" wrapText="1"/>
    </xf>
    <xf numFmtId="0" fontId="51" fillId="0" borderId="0" xfId="0" applyFont="1" applyAlignment="1">
      <alignment vertical="center"/>
    </xf>
    <xf numFmtId="0" fontId="13" fillId="0" borderId="0" xfId="0" applyNumberFormat="1" applyFont="1" applyAlignment="1">
      <alignment/>
    </xf>
    <xf numFmtId="49" fontId="15" fillId="2" borderId="14" xfId="0" applyNumberFormat="1" applyFont="1" applyFill="1" applyBorder="1" applyAlignment="1">
      <alignment horizontal="left" vertical="center"/>
    </xf>
    <xf numFmtId="49" fontId="17" fillId="0" borderId="15" xfId="0" applyNumberFormat="1" applyFont="1" applyBorder="1" applyAlignment="1">
      <alignment horizontal="left" vertical="center"/>
    </xf>
    <xf numFmtId="49" fontId="21" fillId="2" borderId="15" xfId="0" applyNumberFormat="1" applyFont="1" applyFill="1" applyBorder="1" applyAlignment="1">
      <alignment horizontal="left" vertical="center"/>
    </xf>
    <xf numFmtId="49" fontId="21" fillId="0" borderId="0" xfId="0" applyNumberFormat="1" applyFont="1" applyAlignment="1">
      <alignment horizontal="left" vertical="center"/>
    </xf>
    <xf numFmtId="49" fontId="9" fillId="5" borderId="15" xfId="0" applyNumberFormat="1" applyFont="1" applyFill="1" applyBorder="1" applyAlignment="1">
      <alignment horizontal="left" vertical="center"/>
    </xf>
    <xf numFmtId="49" fontId="30" fillId="2" borderId="17" xfId="0" applyNumberFormat="1" applyFont="1" applyFill="1" applyBorder="1" applyAlignment="1">
      <alignment horizontal="center" wrapText="1"/>
    </xf>
    <xf numFmtId="0" fontId="31" fillId="0" borderId="4" xfId="0" applyFont="1" applyBorder="1" applyAlignment="1">
      <alignment horizontal="center" vertical="center"/>
    </xf>
    <xf numFmtId="0" fontId="0" fillId="0" borderId="34" xfId="0" applyFont="1" applyBorder="1" applyAlignment="1">
      <alignment vertical="center"/>
    </xf>
    <xf numFmtId="0" fontId="0" fillId="0" borderId="34" xfId="0" applyFont="1" applyBorder="1" applyAlignment="1">
      <alignment horizontal="center" vertical="center"/>
    </xf>
    <xf numFmtId="14" fontId="0" fillId="0" borderId="34" xfId="0" applyNumberFormat="1"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9" xfId="0" applyFont="1" applyBorder="1" applyAlignment="1">
      <alignment horizontal="center" vertical="center"/>
    </xf>
    <xf numFmtId="0" fontId="0" fillId="0" borderId="15" xfId="0" applyFont="1" applyBorder="1" applyAlignment="1">
      <alignment horizontal="center" vertical="center"/>
    </xf>
    <xf numFmtId="0" fontId="0" fillId="2" borderId="10" xfId="0" applyFont="1" applyFill="1" applyBorder="1" applyAlignment="1">
      <alignment horizontal="center" vertical="center"/>
    </xf>
    <xf numFmtId="0" fontId="0" fillId="2" borderId="20" xfId="0" applyFont="1" applyFill="1" applyBorder="1" applyAlignment="1">
      <alignment horizontal="center" vertical="center"/>
    </xf>
    <xf numFmtId="0" fontId="7" fillId="5" borderId="0" xfId="0" applyFont="1" applyFill="1" applyAlignment="1">
      <alignment horizontal="left"/>
    </xf>
    <xf numFmtId="49" fontId="12" fillId="0" borderId="0" xfId="0" applyNumberFormat="1" applyFont="1" applyAlignment="1">
      <alignment horizontal="right" vertical="center"/>
    </xf>
    <xf numFmtId="0" fontId="14" fillId="0" borderId="0" xfId="0" applyFont="1" applyAlignment="1">
      <alignment horizontal="left"/>
    </xf>
    <xf numFmtId="49" fontId="9" fillId="2" borderId="12" xfId="0" applyNumberFormat="1" applyFont="1" applyFill="1" applyBorder="1" applyAlignment="1">
      <alignment horizontal="left" vertical="center"/>
    </xf>
    <xf numFmtId="0" fontId="0" fillId="2" borderId="14" xfId="0" applyFill="1" applyBorder="1" applyAlignment="1">
      <alignment vertical="center"/>
    </xf>
    <xf numFmtId="0" fontId="0" fillId="5" borderId="0" xfId="0" applyFill="1" applyAlignment="1">
      <alignment horizontal="center" vertical="center"/>
    </xf>
    <xf numFmtId="0" fontId="13" fillId="0" borderId="0" xfId="0" applyFont="1" applyAlignment="1">
      <alignment/>
    </xf>
    <xf numFmtId="49" fontId="13" fillId="2" borderId="36" xfId="0" applyNumberFormat="1" applyFont="1" applyFill="1" applyBorder="1" applyAlignment="1">
      <alignment horizontal="center" wrapText="1"/>
    </xf>
    <xf numFmtId="49" fontId="13" fillId="2" borderId="0" xfId="0" applyNumberFormat="1" applyFont="1" applyFill="1" applyAlignment="1">
      <alignment horizontal="centerContinuous" wrapText="1"/>
    </xf>
    <xf numFmtId="49" fontId="13" fillId="2" borderId="9" xfId="0" applyNumberFormat="1" applyFont="1" applyFill="1" applyBorder="1" applyAlignment="1">
      <alignment horizontal="centerContinuous" wrapText="1"/>
    </xf>
    <xf numFmtId="0" fontId="8" fillId="6" borderId="19" xfId="0" applyFont="1" applyFill="1" applyBorder="1" applyAlignment="1">
      <alignment horizontal="center" wrapText="1"/>
    </xf>
    <xf numFmtId="1" fontId="0" fillId="0" borderId="10" xfId="0" applyNumberFormat="1" applyFont="1" applyBorder="1" applyAlignment="1">
      <alignment horizontal="center" vertical="center"/>
    </xf>
    <xf numFmtId="15" fontId="0" fillId="0" borderId="10" xfId="0" applyNumberFormat="1" applyFont="1" applyBorder="1" applyAlignment="1">
      <alignment horizontal="left" vertical="center"/>
    </xf>
    <xf numFmtId="0" fontId="0" fillId="0" borderId="10" xfId="0" applyFont="1" applyBorder="1" applyAlignment="1">
      <alignment horizontal="left" vertical="center"/>
    </xf>
    <xf numFmtId="196" fontId="0" fillId="6" borderId="10" xfId="0" applyNumberFormat="1" applyFont="1" applyFill="1" applyBorder="1" applyAlignment="1">
      <alignment horizontal="center" vertical="center"/>
    </xf>
    <xf numFmtId="0" fontId="31" fillId="0" borderId="0" xfId="0" applyFont="1" applyAlignment="1">
      <alignment horizontal="left"/>
    </xf>
    <xf numFmtId="0" fontId="13" fillId="0" borderId="0" xfId="0" applyFont="1" applyAlignment="1">
      <alignment horizontal="left"/>
    </xf>
    <xf numFmtId="0" fontId="28" fillId="2" borderId="0" xfId="0" applyFont="1" applyFill="1" applyAlignment="1">
      <alignment vertical="center"/>
    </xf>
    <xf numFmtId="0" fontId="22" fillId="2" borderId="0" xfId="0" applyFont="1" applyFill="1" applyAlignment="1">
      <alignment horizontal="right" vertical="center"/>
    </xf>
    <xf numFmtId="0" fontId="0" fillId="0" borderId="8" xfId="0" applyFont="1" applyBorder="1" applyAlignment="1">
      <alignment vertical="center"/>
    </xf>
    <xf numFmtId="0" fontId="38" fillId="0" borderId="8" xfId="0" applyFont="1" applyBorder="1" applyAlignment="1">
      <alignment vertical="center"/>
    </xf>
    <xf numFmtId="0" fontId="8" fillId="2" borderId="0" xfId="0" applyFont="1" applyFill="1" applyAlignment="1">
      <alignment horizontal="right" vertical="center"/>
    </xf>
    <xf numFmtId="0" fontId="36" fillId="2" borderId="0" xfId="0" applyFont="1" applyFill="1" applyAlignment="1">
      <alignment horizontal="center" vertical="center"/>
    </xf>
    <xf numFmtId="0" fontId="36" fillId="2" borderId="0" xfId="0" applyFont="1" applyFill="1" applyAlignment="1">
      <alignment vertical="center"/>
    </xf>
    <xf numFmtId="0" fontId="9" fillId="2" borderId="0" xfId="0" applyFont="1" applyFill="1" applyAlignment="1">
      <alignment horizontal="right" vertical="center"/>
    </xf>
    <xf numFmtId="0" fontId="39" fillId="2" borderId="0" xfId="0" applyFont="1" applyFill="1" applyAlignment="1">
      <alignment horizontal="center" vertical="center"/>
    </xf>
    <xf numFmtId="0" fontId="13" fillId="0" borderId="22" xfId="0" applyFont="1" applyBorder="1" applyAlignment="1">
      <alignment vertical="center"/>
    </xf>
    <xf numFmtId="0" fontId="43" fillId="0" borderId="22" xfId="0" applyFont="1" applyBorder="1" applyAlignment="1">
      <alignment horizontal="center" vertical="center"/>
    </xf>
    <xf numFmtId="0" fontId="40" fillId="0" borderId="0" xfId="0" applyFont="1" applyAlignment="1">
      <alignment horizontal="center" vertical="center"/>
    </xf>
    <xf numFmtId="0" fontId="50" fillId="0" borderId="10" xfId="0" applyFont="1" applyBorder="1" applyAlignment="1">
      <alignment horizontal="right" vertical="center"/>
    </xf>
    <xf numFmtId="0" fontId="52" fillId="0" borderId="9" xfId="0" applyFont="1" applyBorder="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42" fillId="0" borderId="22" xfId="0" applyFont="1" applyBorder="1" applyAlignment="1">
      <alignment horizontal="left" vertical="center"/>
    </xf>
    <xf numFmtId="0" fontId="50" fillId="0" borderId="22" xfId="0" applyFont="1" applyBorder="1" applyAlignment="1">
      <alignment horizontal="right" vertical="center"/>
    </xf>
    <xf numFmtId="0" fontId="0" fillId="0" borderId="22" xfId="0" applyFont="1" applyBorder="1" applyAlignment="1">
      <alignment vertical="center"/>
    </xf>
    <xf numFmtId="0" fontId="43" fillId="0" borderId="10" xfId="0" applyFont="1" applyBorder="1" applyAlignment="1">
      <alignment horizontal="center" vertical="center"/>
    </xf>
    <xf numFmtId="0" fontId="43" fillId="0" borderId="9" xfId="0" applyFont="1" applyBorder="1" applyAlignment="1">
      <alignment vertical="center"/>
    </xf>
    <xf numFmtId="0" fontId="50" fillId="0" borderId="0" xfId="0" applyFont="1" applyAlignment="1">
      <alignment horizontal="right" vertical="center"/>
    </xf>
    <xf numFmtId="0" fontId="43" fillId="0" borderId="0" xfId="0" applyFont="1" applyAlignment="1">
      <alignment horizontal="center" vertical="center"/>
    </xf>
    <xf numFmtId="0" fontId="40" fillId="2" borderId="0" xfId="0" applyFont="1" applyFill="1" applyAlignment="1">
      <alignment horizontal="center" vertical="center"/>
    </xf>
    <xf numFmtId="0" fontId="43" fillId="0" borderId="9" xfId="0" applyFont="1" applyBorder="1" applyAlignment="1">
      <alignment horizontal="left" vertical="center"/>
    </xf>
    <xf numFmtId="0" fontId="50" fillId="0" borderId="9" xfId="0" applyFont="1" applyBorder="1" applyAlignment="1">
      <alignment horizontal="right" vertical="center"/>
    </xf>
    <xf numFmtId="0" fontId="43" fillId="5" borderId="0" xfId="0" applyFont="1" applyFill="1" applyAlignment="1">
      <alignment horizontal="right" vertical="center"/>
    </xf>
    <xf numFmtId="0" fontId="43" fillId="5" borderId="22" xfId="0" applyFont="1" applyFill="1" applyBorder="1" applyAlignment="1">
      <alignment horizontal="right" vertical="center"/>
    </xf>
    <xf numFmtId="0" fontId="50" fillId="5" borderId="0" xfId="0" applyFont="1" applyFill="1" applyAlignment="1">
      <alignment horizontal="right" vertical="center"/>
    </xf>
    <xf numFmtId="0" fontId="39" fillId="2" borderId="0" xfId="0" applyFont="1" applyFill="1" applyAlignment="1">
      <alignment horizontal="center" vertical="center"/>
    </xf>
    <xf numFmtId="0" fontId="13" fillId="0" borderId="0" xfId="0" applyFont="1" applyAlignment="1">
      <alignment vertical="center"/>
    </xf>
    <xf numFmtId="0" fontId="40" fillId="5" borderId="0" xfId="0" applyFont="1" applyFill="1" applyAlignment="1">
      <alignment horizontal="center" vertical="center"/>
    </xf>
    <xf numFmtId="49" fontId="40" fillId="5" borderId="0" xfId="0" applyNumberFormat="1" applyFont="1" applyFill="1" applyAlignment="1">
      <alignment horizontal="center" vertical="center"/>
    </xf>
    <xf numFmtId="1" fontId="40" fillId="5" borderId="0" xfId="0" applyNumberFormat="1" applyFont="1" applyFill="1" applyAlignment="1">
      <alignment horizontal="center" vertical="center"/>
    </xf>
    <xf numFmtId="49" fontId="43" fillId="0" borderId="0" xfId="0" applyNumberFormat="1" applyFont="1" applyAlignment="1">
      <alignment horizontal="center" vertical="center"/>
    </xf>
    <xf numFmtId="49" fontId="0" fillId="0" borderId="0" xfId="0" applyNumberFormat="1" applyAlignment="1">
      <alignment vertical="center"/>
    </xf>
    <xf numFmtId="49" fontId="30" fillId="5" borderId="9" xfId="0" applyNumberFormat="1" applyFont="1" applyFill="1" applyBorder="1" applyAlignment="1">
      <alignment vertical="center"/>
    </xf>
    <xf numFmtId="49" fontId="30" fillId="0" borderId="0" xfId="0" applyNumberFormat="1" applyFont="1" applyAlignment="1">
      <alignment vertical="center"/>
    </xf>
    <xf numFmtId="49" fontId="8" fillId="5" borderId="22" xfId="0" applyNumberFormat="1" applyFont="1" applyFill="1" applyBorder="1" applyAlignment="1">
      <alignment vertical="center"/>
    </xf>
    <xf numFmtId="49" fontId="30" fillId="5" borderId="10" xfId="0" applyNumberFormat="1" applyFont="1" applyFill="1" applyBorder="1" applyAlignment="1">
      <alignment vertical="center"/>
    </xf>
    <xf numFmtId="49" fontId="30" fillId="0" borderId="22" xfId="0" applyNumberFormat="1" applyFont="1" applyBorder="1" applyAlignment="1">
      <alignment vertical="center"/>
    </xf>
    <xf numFmtId="0" fontId="53" fillId="7" borderId="10" xfId="0" applyFont="1" applyFill="1" applyBorder="1" applyAlignment="1">
      <alignment vertical="center"/>
    </xf>
    <xf numFmtId="49" fontId="8" fillId="2" borderId="22" xfId="0" applyNumberFormat="1" applyFont="1" applyFill="1" applyBorder="1" applyAlignment="1">
      <alignment vertical="center"/>
    </xf>
    <xf numFmtId="49" fontId="24" fillId="0" borderId="9" xfId="0" applyNumberFormat="1" applyFont="1" applyBorder="1" applyAlignment="1">
      <alignment vertical="center"/>
    </xf>
    <xf numFmtId="49" fontId="24" fillId="0" borderId="15" xfId="0" applyNumberFormat="1" applyFont="1" applyBorder="1" applyAlignment="1">
      <alignment vertical="center"/>
    </xf>
    <xf numFmtId="49" fontId="24" fillId="0" borderId="0" xfId="0" applyNumberFormat="1" applyFont="1" applyAlignment="1">
      <alignment vertical="center"/>
    </xf>
    <xf numFmtId="0" fontId="0" fillId="0" borderId="8" xfId="0" applyBorder="1" applyAlignment="1">
      <alignment horizontal="center" vertical="center"/>
    </xf>
    <xf numFmtId="49" fontId="13" fillId="0" borderId="0" xfId="0" applyNumberFormat="1" applyFont="1" applyAlignment="1">
      <alignment/>
    </xf>
    <xf numFmtId="49" fontId="29" fillId="0" borderId="17" xfId="0" applyNumberFormat="1" applyFont="1" applyBorder="1" applyAlignment="1">
      <alignment horizontal="left" vertical="center"/>
    </xf>
    <xf numFmtId="49" fontId="6" fillId="2" borderId="37" xfId="0" applyNumberFormat="1" applyFont="1" applyFill="1" applyBorder="1" applyAlignment="1">
      <alignment vertical="center"/>
    </xf>
    <xf numFmtId="49" fontId="6" fillId="2" borderId="22" xfId="0" applyNumberFormat="1" applyFont="1" applyFill="1" applyBorder="1" applyAlignment="1">
      <alignment vertical="center"/>
    </xf>
    <xf numFmtId="49" fontId="31" fillId="2" borderId="10" xfId="0" applyNumberFormat="1" applyFont="1" applyFill="1" applyBorder="1" applyAlignment="1">
      <alignment vertical="center"/>
    </xf>
    <xf numFmtId="0" fontId="8" fillId="2" borderId="10" xfId="0" applyFont="1" applyFill="1" applyBorder="1" applyAlignment="1">
      <alignment vertical="center"/>
    </xf>
    <xf numFmtId="49" fontId="24" fillId="2" borderId="11" xfId="0" applyNumberFormat="1" applyFont="1" applyFill="1" applyBorder="1" applyAlignment="1">
      <alignment vertical="center"/>
    </xf>
    <xf numFmtId="49" fontId="24" fillId="2" borderId="4" xfId="0" applyNumberFormat="1" applyFont="1" applyFill="1" applyBorder="1" applyAlignment="1">
      <alignment horizontal="left" vertical="center"/>
    </xf>
    <xf numFmtId="49" fontId="24" fillId="2" borderId="0" xfId="0" applyNumberFormat="1" applyFont="1" applyFill="1" applyAlignment="1">
      <alignment vertical="center"/>
    </xf>
    <xf numFmtId="49" fontId="24" fillId="2" borderId="9" xfId="0" applyNumberFormat="1" applyFont="1" applyFill="1" applyBorder="1" applyAlignment="1">
      <alignment vertical="center"/>
    </xf>
    <xf numFmtId="49" fontId="0" fillId="2" borderId="16" xfId="0" applyNumberFormat="1" applyFont="1" applyFill="1" applyBorder="1" applyAlignment="1">
      <alignment horizontal="left" vertical="center"/>
    </xf>
    <xf numFmtId="49" fontId="0" fillId="2" borderId="8" xfId="0" applyNumberFormat="1" applyFont="1" applyFill="1" applyBorder="1" applyAlignment="1">
      <alignment vertical="center"/>
    </xf>
    <xf numFmtId="49" fontId="0" fillId="2" borderId="19" xfId="0" applyNumberFormat="1" applyFont="1" applyFill="1" applyBorder="1" applyAlignment="1">
      <alignment vertical="center"/>
    </xf>
    <xf numFmtId="0" fontId="0" fillId="0" borderId="19" xfId="0" applyFont="1" applyBorder="1" applyAlignment="1">
      <alignment vertical="center"/>
    </xf>
    <xf numFmtId="49" fontId="0" fillId="0" borderId="8" xfId="0" applyNumberFormat="1" applyFont="1" applyBorder="1" applyAlignment="1">
      <alignment vertical="center"/>
    </xf>
    <xf numFmtId="49" fontId="0" fillId="0" borderId="17" xfId="0" applyNumberFormat="1" applyFont="1" applyBorder="1" applyAlignment="1">
      <alignment vertical="center"/>
    </xf>
    <xf numFmtId="49" fontId="55" fillId="2" borderId="0" xfId="16" applyNumberFormat="1" applyFont="1" applyFill="1" applyAlignment="1">
      <alignment horizontal="right" vertical="center"/>
    </xf>
    <xf numFmtId="0" fontId="0" fillId="6" borderId="0" xfId="0" applyFill="1" applyAlignment="1">
      <alignment vertical="center"/>
    </xf>
    <xf numFmtId="1" fontId="0" fillId="6" borderId="0" xfId="0" applyNumberFormat="1" applyFill="1" applyAlignment="1">
      <alignment vertical="center"/>
    </xf>
    <xf numFmtId="49" fontId="54" fillId="2" borderId="38" xfId="0" applyNumberFormat="1" applyFont="1" applyFill="1" applyBorder="1" applyAlignment="1">
      <alignment horizontal="center" wrapText="1"/>
    </xf>
    <xf numFmtId="0" fontId="0" fillId="6" borderId="10" xfId="0" applyNumberFormat="1" applyFont="1" applyFill="1" applyBorder="1" applyAlignment="1">
      <alignment horizontal="center" vertical="center"/>
    </xf>
    <xf numFmtId="0" fontId="0" fillId="2" borderId="10" xfId="0" applyNumberFormat="1" applyFont="1" applyFill="1" applyBorder="1" applyAlignment="1">
      <alignment horizontal="center" vertical="center"/>
    </xf>
    <xf numFmtId="0" fontId="0" fillId="10" borderId="10" xfId="0" applyNumberFormat="1" applyFont="1" applyFill="1" applyBorder="1" applyAlignment="1">
      <alignment horizontal="center" vertical="center"/>
    </xf>
    <xf numFmtId="49" fontId="8" fillId="6" borderId="18" xfId="0" applyNumberFormat="1" applyFont="1" applyFill="1" applyBorder="1" applyAlignment="1">
      <alignment horizontal="center" wrapText="1"/>
    </xf>
    <xf numFmtId="0" fontId="0" fillId="0" borderId="11" xfId="0" applyFont="1" applyFill="1" applyBorder="1" applyAlignment="1">
      <alignment horizontal="center" vertical="center"/>
    </xf>
    <xf numFmtId="0" fontId="56" fillId="2" borderId="0" xfId="16" applyFont="1" applyFill="1" applyBorder="1" applyAlignment="1">
      <alignment/>
    </xf>
    <xf numFmtId="49" fontId="0" fillId="0" borderId="10" xfId="0" applyNumberFormat="1" applyFont="1" applyBorder="1" applyAlignment="1">
      <alignment horizontal="center" vertical="center"/>
    </xf>
    <xf numFmtId="49" fontId="0" fillId="0" borderId="0" xfId="0" applyNumberFormat="1" applyAlignment="1">
      <alignment horizontal="center"/>
    </xf>
    <xf numFmtId="49" fontId="0" fillId="2" borderId="0" xfId="0" applyNumberFormat="1" applyFill="1" applyAlignment="1">
      <alignment horizontal="left" vertical="center"/>
    </xf>
    <xf numFmtId="49" fontId="0" fillId="0" borderId="39" xfId="0" applyNumberFormat="1" applyFont="1" applyBorder="1" applyAlignment="1">
      <alignment horizontal="center" vertical="center"/>
    </xf>
    <xf numFmtId="49" fontId="0" fillId="2" borderId="19" xfId="0" applyNumberFormat="1" applyFont="1" applyFill="1" applyBorder="1" applyAlignment="1">
      <alignment horizontal="center" wrapText="1"/>
    </xf>
    <xf numFmtId="49" fontId="0" fillId="2" borderId="17" xfId="0" applyNumberFormat="1" applyFont="1" applyFill="1" applyBorder="1" applyAlignment="1">
      <alignment horizontal="center" wrapText="1"/>
    </xf>
    <xf numFmtId="0" fontId="0" fillId="0" borderId="39" xfId="0" applyNumberFormat="1" applyFont="1" applyBorder="1" applyAlignment="1">
      <alignment horizontal="center" vertical="center"/>
    </xf>
    <xf numFmtId="0" fontId="40" fillId="0" borderId="22" xfId="0" applyFont="1" applyBorder="1" applyAlignment="1">
      <alignment vertical="center"/>
    </xf>
    <xf numFmtId="16" fontId="42" fillId="0" borderId="0" xfId="0" applyNumberFormat="1" applyFont="1" applyAlignment="1">
      <alignment vertical="center"/>
    </xf>
    <xf numFmtId="49" fontId="0" fillId="0" borderId="8" xfId="0" applyNumberFormat="1" applyBorder="1" applyAlignment="1">
      <alignment vertical="center"/>
    </xf>
    <xf numFmtId="14" fontId="17" fillId="0" borderId="8" xfId="0" applyNumberFormat="1" applyFont="1" applyBorder="1" applyAlignment="1">
      <alignment horizontal="left" vertical="center"/>
    </xf>
    <xf numFmtId="14" fontId="16" fillId="0" borderId="8" xfId="0" applyNumberFormat="1" applyFont="1" applyBorder="1" applyAlignment="1">
      <alignment horizontal="left" vertical="center"/>
    </xf>
    <xf numFmtId="49" fontId="13" fillId="2" borderId="40" xfId="0" applyNumberFormat="1" applyFont="1" applyFill="1" applyBorder="1" applyAlignment="1">
      <alignment horizontal="center" wrapText="1"/>
    </xf>
    <xf numFmtId="49" fontId="13" fillId="2" borderId="13" xfId="0" applyNumberFormat="1" applyFont="1" applyFill="1" applyBorder="1" applyAlignment="1">
      <alignment horizontal="center" wrapText="1"/>
    </xf>
    <xf numFmtId="49" fontId="13" fillId="2" borderId="41" xfId="0" applyNumberFormat="1" applyFont="1" applyFill="1" applyBorder="1" applyAlignment="1">
      <alignment horizontal="center" wrapText="1"/>
    </xf>
    <xf numFmtId="49" fontId="13" fillId="2" borderId="42" xfId="0" applyNumberFormat="1" applyFont="1" applyFill="1" applyBorder="1" applyAlignment="1">
      <alignment horizontal="center" wrapText="1"/>
    </xf>
    <xf numFmtId="49" fontId="13" fillId="2" borderId="43" xfId="0" applyNumberFormat="1" applyFont="1" applyFill="1" applyBorder="1" applyAlignment="1">
      <alignment horizontal="center" wrapText="1"/>
    </xf>
  </cellXfs>
  <cellStyles count="8">
    <cellStyle name="Normal" xfId="0"/>
    <cellStyle name="Followed Hyperlink" xfId="15"/>
    <cellStyle name="Hyperlink" xfId="16"/>
    <cellStyle name="Comma" xfId="17"/>
    <cellStyle name="Comma [0]" xfId="18"/>
    <cellStyle name="Currency" xfId="19"/>
    <cellStyle name="Currency [0]" xfId="20"/>
    <cellStyle name="Percent" xfId="21"/>
  </cellStyles>
  <dxfs count="12">
    <dxf>
      <fill>
        <patternFill>
          <bgColor rgb="FFFFFFFF"/>
        </patternFill>
      </fill>
      <border/>
    </dxf>
    <dxf>
      <fill>
        <patternFill>
          <bgColor rgb="FFFF0000"/>
        </patternFill>
      </fill>
      <border/>
    </dxf>
    <dxf>
      <font>
        <i val="0"/>
        <color rgb="FFDDDDDD"/>
      </font>
      <fill>
        <patternFill>
          <bgColor rgb="FFDDDDDD"/>
        </patternFill>
      </fill>
      <border/>
    </dxf>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FF"/>
        </patternFill>
      </fill>
      <border/>
    </dxf>
    <dxf>
      <font>
        <i val="0"/>
        <color rgb="FFFFFFFF"/>
      </font>
      <border/>
    </dxf>
    <dxf>
      <font>
        <i val="0"/>
        <color rgb="FFFFFFFF"/>
      </font>
      <fill>
        <patternFill>
          <bgColor rgb="FFCCFFFF"/>
        </patternFill>
      </fill>
      <border/>
    </dxf>
    <dxf>
      <font>
        <b val="0"/>
        <i val="0"/>
      </font>
      <border/>
    </dxf>
    <dxf>
      <font>
        <b/>
        <i val="0"/>
        <color rgb="FF000000"/>
      </font>
      <fill>
        <patternFill>
          <bgColor rgb="FFCCFF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a:p>
          <a:pPr algn="l">
            <a:defRPr/>
          </a:pPr>
          <a:r>
            <a:rPr lang="en-US" cap="none" sz="2200" b="0" i="0" u="none" baseline="0"/>
            <a:t>I</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2" name="Picture 12"/>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257175</xdr:colOff>
      <xdr:row>0</xdr:row>
      <xdr:rowOff>19050</xdr:rowOff>
    </xdr:from>
    <xdr:to>
      <xdr:col>17</xdr:col>
      <xdr:colOff>361950</xdr:colOff>
      <xdr:row>1</xdr:row>
      <xdr:rowOff>114300</xdr:rowOff>
    </xdr:to>
    <xdr:pic>
      <xdr:nvPicPr>
        <xdr:cNvPr id="1" name="Picture 5"/>
        <xdr:cNvPicPr preferRelativeResize="1">
          <a:picLocks noChangeAspect="1"/>
        </xdr:cNvPicPr>
      </xdr:nvPicPr>
      <xdr:blipFill>
        <a:blip r:embed="rId1"/>
        <a:stretch>
          <a:fillRect/>
        </a:stretch>
      </xdr:blipFill>
      <xdr:spPr>
        <a:xfrm>
          <a:off x="8334375" y="19050"/>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190500</xdr:colOff>
      <xdr:row>0</xdr:row>
      <xdr:rowOff>9525</xdr:rowOff>
    </xdr:from>
    <xdr:to>
      <xdr:col>11</xdr:col>
      <xdr:colOff>533400</xdr:colOff>
      <xdr:row>1</xdr:row>
      <xdr:rowOff>104775</xdr:rowOff>
    </xdr:to>
    <xdr:pic>
      <xdr:nvPicPr>
        <xdr:cNvPr id="1" name="Picture 3"/>
        <xdr:cNvPicPr preferRelativeResize="1">
          <a:picLocks noChangeAspect="1"/>
        </xdr:cNvPicPr>
      </xdr:nvPicPr>
      <xdr:blipFill>
        <a:blip r:embed="rId1"/>
        <a:stretch>
          <a:fillRect/>
        </a:stretch>
      </xdr:blipFill>
      <xdr:spPr>
        <a:xfrm>
          <a:off x="8067675" y="9525"/>
          <a:ext cx="923925" cy="428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95250</xdr:colOff>
      <xdr:row>0</xdr:row>
      <xdr:rowOff>9525</xdr:rowOff>
    </xdr:from>
    <xdr:to>
      <xdr:col>21</xdr:col>
      <xdr:colOff>257175</xdr:colOff>
      <xdr:row>1</xdr:row>
      <xdr:rowOff>104775</xdr:rowOff>
    </xdr:to>
    <xdr:pic>
      <xdr:nvPicPr>
        <xdr:cNvPr id="1" name="Picture 4"/>
        <xdr:cNvPicPr preferRelativeResize="1">
          <a:picLocks noChangeAspect="1"/>
        </xdr:cNvPicPr>
      </xdr:nvPicPr>
      <xdr:blipFill>
        <a:blip r:embed="rId1"/>
        <a:stretch>
          <a:fillRect/>
        </a:stretch>
      </xdr:blipFill>
      <xdr:spPr>
        <a:xfrm>
          <a:off x="8858250" y="9525"/>
          <a:ext cx="923925" cy="428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676275</xdr:colOff>
      <xdr:row>0</xdr:row>
      <xdr:rowOff>9525</xdr:rowOff>
    </xdr:from>
    <xdr:to>
      <xdr:col>16</xdr:col>
      <xdr:colOff>57150</xdr:colOff>
      <xdr:row>2</xdr:row>
      <xdr:rowOff>0</xdr:rowOff>
    </xdr:to>
    <xdr:pic>
      <xdr:nvPicPr>
        <xdr:cNvPr id="1" name="Picture 6"/>
        <xdr:cNvPicPr preferRelativeResize="1">
          <a:picLocks noChangeAspect="1"/>
        </xdr:cNvPicPr>
      </xdr:nvPicPr>
      <xdr:blipFill>
        <a:blip r:embed="rId1"/>
        <a:stretch>
          <a:fillRect/>
        </a:stretch>
      </xdr:blipFill>
      <xdr:spPr>
        <a:xfrm>
          <a:off x="5419725" y="9525"/>
          <a:ext cx="923925" cy="428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266700</xdr:colOff>
      <xdr:row>0</xdr:row>
      <xdr:rowOff>19050</xdr:rowOff>
    </xdr:from>
    <xdr:to>
      <xdr:col>6</xdr:col>
      <xdr:colOff>581025</xdr:colOff>
      <xdr:row>1</xdr:row>
      <xdr:rowOff>114300</xdr:rowOff>
    </xdr:to>
    <xdr:pic>
      <xdr:nvPicPr>
        <xdr:cNvPr id="1" name="Picture 7"/>
        <xdr:cNvPicPr preferRelativeResize="1">
          <a:picLocks noChangeAspect="1"/>
        </xdr:cNvPicPr>
      </xdr:nvPicPr>
      <xdr:blipFill>
        <a:blip r:embed="rId1"/>
        <a:stretch>
          <a:fillRect/>
        </a:stretch>
      </xdr:blipFill>
      <xdr:spPr>
        <a:xfrm>
          <a:off x="5219700" y="19050"/>
          <a:ext cx="92392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3"/>
      <c r="F5" s="24"/>
      <c r="G5" s="25"/>
    </row>
    <row r="6" spans="1:7" s="2" customFormat="1" ht="26.25">
      <c r="A6" s="26"/>
      <c r="B6" s="27"/>
      <c r="C6" s="28"/>
      <c r="D6" s="29"/>
      <c r="E6" s="30" t="s">
        <v>110</v>
      </c>
      <c r="F6" s="5"/>
      <c r="G6" s="5"/>
    </row>
    <row r="7" spans="1:7" s="18" customFormat="1" ht="15" customHeight="1">
      <c r="A7" s="20" t="s">
        <v>4</v>
      </c>
      <c r="B7" s="21"/>
      <c r="C7" s="21"/>
      <c r="D7" s="181" t="s">
        <v>96</v>
      </c>
      <c r="E7" s="391" t="s">
        <v>95</v>
      </c>
      <c r="F7" s="24"/>
      <c r="G7" s="25"/>
    </row>
    <row r="8" spans="1:7" s="2" customFormat="1" ht="16.5" customHeight="1">
      <c r="A8" s="31" t="s">
        <v>5</v>
      </c>
      <c r="B8" s="32"/>
      <c r="C8" s="33"/>
      <c r="D8" s="34"/>
      <c r="E8" s="35"/>
      <c r="F8" s="5"/>
      <c r="G8" s="5"/>
    </row>
    <row r="9" spans="1:7" s="2" customFormat="1" ht="15" customHeight="1">
      <c r="A9" s="20" t="s">
        <v>93</v>
      </c>
      <c r="B9" s="21"/>
      <c r="C9" s="21" t="s">
        <v>6</v>
      </c>
      <c r="D9" s="21" t="s">
        <v>7</v>
      </c>
      <c r="E9" s="36" t="s">
        <v>8</v>
      </c>
      <c r="F9" s="5"/>
      <c r="G9" s="5"/>
    </row>
    <row r="10" spans="1:7" s="2" customFormat="1" ht="12.75">
      <c r="A10" s="38"/>
      <c r="B10" s="39"/>
      <c r="C10" s="40"/>
      <c r="D10" s="41"/>
      <c r="E10" s="42"/>
      <c r="F10" s="5"/>
      <c r="G10" s="5"/>
    </row>
    <row r="11" spans="1:7" ht="12.75">
      <c r="A11" s="20" t="s">
        <v>9</v>
      </c>
      <c r="B11" s="21"/>
      <c r="C11" s="44"/>
      <c r="D11" s="44"/>
      <c r="E11" s="45"/>
      <c r="F11" s="46"/>
      <c r="G11" s="46"/>
    </row>
    <row r="12" spans="1:7" s="2" customFormat="1" ht="12.75">
      <c r="A12" s="47"/>
      <c r="B12" s="5"/>
      <c r="C12" s="49"/>
      <c r="D12" s="50"/>
      <c r="E12" s="51"/>
      <c r="F12" s="5"/>
      <c r="G12" s="5"/>
    </row>
    <row r="13" spans="1:7" ht="7.5" customHeight="1">
      <c r="A13" s="46"/>
      <c r="B13" s="46"/>
      <c r="C13" s="46"/>
      <c r="D13" s="46"/>
      <c r="E13" s="52"/>
      <c r="F13" s="46"/>
      <c r="G13" s="46"/>
    </row>
    <row r="14" spans="1:7" ht="107.25" customHeight="1">
      <c r="A14" s="46"/>
      <c r="B14" s="46"/>
      <c r="C14" s="46"/>
      <c r="D14" s="46"/>
      <c r="E14" s="52"/>
      <c r="F14" s="46"/>
      <c r="G14" s="46"/>
    </row>
    <row r="15" spans="1:7" ht="12.75">
      <c r="A15" s="44" t="s">
        <v>108</v>
      </c>
      <c r="B15" s="44"/>
      <c r="C15" s="44"/>
      <c r="D15" s="44"/>
      <c r="E15" s="52"/>
      <c r="F15" s="46"/>
      <c r="G15" s="46"/>
    </row>
    <row r="16" spans="1:7" ht="12.75">
      <c r="A16" s="44" t="s">
        <v>10</v>
      </c>
      <c r="B16" s="44"/>
      <c r="C16" s="44"/>
      <c r="D16" s="44"/>
      <c r="E16" s="53"/>
      <c r="F16" s="46"/>
      <c r="G16" s="46"/>
    </row>
    <row r="17" spans="1:7" ht="12.75" customHeight="1">
      <c r="A17" s="54" t="s">
        <v>11</v>
      </c>
      <c r="B17" s="400" t="s">
        <v>109</v>
      </c>
      <c r="C17" s="55"/>
      <c r="D17" s="56"/>
      <c r="E17" s="52"/>
      <c r="F17" s="46"/>
      <c r="G17" s="46"/>
    </row>
    <row r="18" spans="1:7" ht="12.75">
      <c r="A18" s="46"/>
      <c r="B18" s="46"/>
      <c r="C18" s="46"/>
      <c r="D18" s="46"/>
      <c r="E18" s="52"/>
      <c r="F18" s="46"/>
      <c r="G18" s="46"/>
    </row>
  </sheetData>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1"/>
  <dimension ref="A1:R135"/>
  <sheetViews>
    <sheetView showGridLines="0" showZeros="0" zoomScale="86" zoomScaleNormal="86" workbookViewId="0" topLeftCell="A1">
      <pane ySplit="7" topLeftCell="BM8" activePane="bottomLeft" state="frozen"/>
      <selection pane="topLeft" activeCell="A4" sqref="A4:C4"/>
      <selection pane="bottomLeft" activeCell="B8" sqref="B8:E22"/>
    </sheetView>
  </sheetViews>
  <sheetFormatPr defaultColWidth="9.140625" defaultRowHeight="12.75"/>
  <cols>
    <col min="1" max="1" width="4.00390625" style="0" customWidth="1"/>
    <col min="2" max="2" width="19.8515625" style="0" customWidth="1"/>
    <col min="3" max="3" width="18.00390625" style="0" customWidth="1"/>
    <col min="4" max="4" width="6.28125" style="57" customWidth="1"/>
    <col min="5" max="5" width="10.57421875" style="402" customWidth="1"/>
    <col min="6" max="6" width="21.57421875" style="0" customWidth="1"/>
    <col min="7" max="7" width="16.28125" style="0" customWidth="1"/>
    <col min="8" max="11" width="6.140625" style="57" customWidth="1"/>
    <col min="12" max="12" width="6.00390625" style="57" hidden="1" customWidth="1"/>
    <col min="13" max="13" width="5.28125" style="57" hidden="1" customWidth="1"/>
    <col min="14" max="14" width="2.28125" style="93" hidden="1" customWidth="1"/>
    <col min="15" max="15" width="5.421875" style="57" hidden="1" customWidth="1"/>
    <col min="16" max="18" width="6.140625" style="57" customWidth="1"/>
  </cols>
  <sheetData>
    <row r="1" spans="1:18" ht="26.25">
      <c r="A1" s="74">
        <f>'Week SetUp'!$A$6</f>
        <v>0</v>
      </c>
      <c r="B1" s="75"/>
      <c r="C1" s="75"/>
      <c r="D1" s="94"/>
      <c r="E1" s="94"/>
      <c r="F1" s="76" t="s">
        <v>119</v>
      </c>
      <c r="G1" s="76"/>
      <c r="H1" s="79"/>
      <c r="I1" s="77"/>
      <c r="J1" s="77"/>
      <c r="K1" s="77"/>
      <c r="L1" s="77"/>
      <c r="M1" s="77"/>
      <c r="N1" s="95"/>
      <c r="O1" s="77"/>
      <c r="P1" s="77"/>
      <c r="Q1" s="77"/>
      <c r="R1" s="96"/>
    </row>
    <row r="2" spans="1:18" ht="13.5" thickBot="1">
      <c r="A2" s="78" t="str">
        <f>'Week SetUp'!$A$8</f>
        <v>ITF Junior Circuit</v>
      </c>
      <c r="B2" s="78"/>
      <c r="C2" s="67"/>
      <c r="D2" s="86"/>
      <c r="E2" s="86"/>
      <c r="F2" s="97"/>
      <c r="G2" s="97"/>
      <c r="H2" s="86"/>
      <c r="I2" s="86"/>
      <c r="J2" s="86"/>
      <c r="K2" s="86"/>
      <c r="L2" s="76"/>
      <c r="M2" s="76"/>
      <c r="N2" s="98"/>
      <c r="O2" s="76"/>
      <c r="P2" s="99"/>
      <c r="Q2" s="66"/>
      <c r="R2" s="99"/>
    </row>
    <row r="3" spans="1:18" s="2" customFormat="1" ht="12.75">
      <c r="A3" s="60" t="s">
        <v>12</v>
      </c>
      <c r="B3" s="60"/>
      <c r="C3" s="58" t="s">
        <v>6</v>
      </c>
      <c r="D3" s="58"/>
      <c r="E3" s="58"/>
      <c r="F3" s="60" t="s">
        <v>7</v>
      </c>
      <c r="G3" s="60" t="s">
        <v>18</v>
      </c>
      <c r="H3" s="87"/>
      <c r="I3" s="61"/>
      <c r="J3" s="61" t="s">
        <v>8</v>
      </c>
      <c r="K3" s="100" t="s">
        <v>22</v>
      </c>
      <c r="L3" s="101"/>
      <c r="M3" s="101"/>
      <c r="N3" s="101"/>
      <c r="O3" s="101"/>
      <c r="P3" s="101"/>
      <c r="Q3" s="101"/>
      <c r="R3" s="102"/>
    </row>
    <row r="4" spans="1:18" s="2" customFormat="1" ht="13.5" thickBot="1">
      <c r="A4" s="411">
        <f>'Week SetUp'!$A$10</f>
        <v>0</v>
      </c>
      <c r="B4" s="411"/>
      <c r="C4" s="80">
        <f>'Week SetUp'!$C$10</f>
        <v>0</v>
      </c>
      <c r="D4" s="81"/>
      <c r="E4" s="81"/>
      <c r="F4" s="80">
        <f>'Week SetUp'!$D$10</f>
        <v>0</v>
      </c>
      <c r="G4" s="103">
        <f>'Week SetUp'!$A$12</f>
        <v>0</v>
      </c>
      <c r="H4" s="81"/>
      <c r="I4" s="70"/>
      <c r="J4" s="70">
        <f>'Week SetUp'!$E$10</f>
        <v>0</v>
      </c>
      <c r="K4" s="104"/>
      <c r="L4" s="105"/>
      <c r="M4" s="82"/>
      <c r="N4" s="105"/>
      <c r="O4" s="82"/>
      <c r="P4" s="82"/>
      <c r="Q4" s="82"/>
      <c r="R4" s="106"/>
    </row>
    <row r="5" spans="1:18" s="2" customFormat="1" ht="12.75">
      <c r="A5" s="107"/>
      <c r="B5" s="60"/>
      <c r="C5" s="58" t="s">
        <v>23</v>
      </c>
      <c r="D5" s="58" t="s">
        <v>16</v>
      </c>
      <c r="E5" s="58"/>
      <c r="F5" s="60" t="s">
        <v>24</v>
      </c>
      <c r="G5" s="58" t="s">
        <v>25</v>
      </c>
      <c r="H5" s="58"/>
      <c r="I5" s="108"/>
      <c r="J5" s="108"/>
      <c r="K5" s="109"/>
      <c r="L5" s="110"/>
      <c r="M5" s="111"/>
      <c r="N5" s="112"/>
      <c r="O5" s="111"/>
      <c r="P5" s="111"/>
      <c r="Q5" s="111"/>
      <c r="R5" s="113"/>
    </row>
    <row r="6" spans="1:18" s="114" customFormat="1" ht="16.5" thickBot="1">
      <c r="A6" s="115" t="s">
        <v>26</v>
      </c>
      <c r="B6" s="116"/>
      <c r="C6" s="117"/>
      <c r="D6" s="118"/>
      <c r="E6" s="118"/>
      <c r="F6" s="117"/>
      <c r="G6" s="117"/>
      <c r="H6" s="119"/>
      <c r="I6" s="119"/>
      <c r="J6" s="119"/>
      <c r="K6" s="120"/>
      <c r="L6" s="119"/>
      <c r="M6" s="119"/>
      <c r="N6" s="121"/>
      <c r="O6" s="119"/>
      <c r="P6" s="119"/>
      <c r="Q6" s="119"/>
      <c r="R6" s="122"/>
    </row>
    <row r="7" spans="1:18" ht="30.75" customHeight="1" thickBot="1">
      <c r="A7" s="123" t="s">
        <v>20</v>
      </c>
      <c r="B7" s="405" t="s">
        <v>111</v>
      </c>
      <c r="C7" s="405" t="s">
        <v>112</v>
      </c>
      <c r="D7" s="405" t="s">
        <v>113</v>
      </c>
      <c r="E7" s="405" t="s">
        <v>114</v>
      </c>
      <c r="F7" s="405" t="s">
        <v>115</v>
      </c>
      <c r="G7" s="406" t="s">
        <v>116</v>
      </c>
      <c r="H7" s="126" t="s">
        <v>27</v>
      </c>
      <c r="I7" s="126" t="s">
        <v>28</v>
      </c>
      <c r="J7" s="126" t="s">
        <v>29</v>
      </c>
      <c r="K7" s="125" t="s">
        <v>19</v>
      </c>
      <c r="L7" s="127"/>
      <c r="M7" s="128"/>
      <c r="N7" s="129"/>
      <c r="O7" s="128"/>
      <c r="P7" s="124" t="s">
        <v>30</v>
      </c>
      <c r="Q7" s="130" t="s">
        <v>31</v>
      </c>
      <c r="R7" s="125" t="s">
        <v>32</v>
      </c>
    </row>
    <row r="8" spans="1:18" s="11" customFormat="1" ht="18.75" customHeight="1">
      <c r="A8" s="131">
        <v>1</v>
      </c>
      <c r="B8" s="89"/>
      <c r="C8" s="89"/>
      <c r="D8" s="90"/>
      <c r="E8" s="407"/>
      <c r="F8" s="90"/>
      <c r="G8" s="133"/>
      <c r="H8" s="90"/>
      <c r="I8" s="90"/>
      <c r="J8" s="90"/>
      <c r="K8" s="91"/>
      <c r="L8" s="134"/>
      <c r="M8" s="90"/>
      <c r="N8" s="134"/>
      <c r="O8" s="90"/>
      <c r="P8" s="90"/>
      <c r="Q8" s="91"/>
      <c r="R8" s="91"/>
    </row>
    <row r="9" spans="1:18" s="11" customFormat="1" ht="18.75" customHeight="1">
      <c r="A9" s="131">
        <v>2</v>
      </c>
      <c r="B9" s="89"/>
      <c r="C9" s="89"/>
      <c r="D9" s="90"/>
      <c r="E9" s="407"/>
      <c r="F9" s="90"/>
      <c r="G9" s="133"/>
      <c r="H9" s="90"/>
      <c r="I9" s="90"/>
      <c r="J9" s="90"/>
      <c r="K9" s="91"/>
      <c r="L9" s="134"/>
      <c r="M9" s="90"/>
      <c r="N9" s="134"/>
      <c r="O9" s="90"/>
      <c r="P9" s="90"/>
      <c r="Q9" s="91"/>
      <c r="R9" s="91"/>
    </row>
    <row r="10" spans="1:18" s="11" customFormat="1" ht="18.75" customHeight="1">
      <c r="A10" s="131">
        <v>3</v>
      </c>
      <c r="B10" s="89"/>
      <c r="C10" s="89"/>
      <c r="D10" s="90"/>
      <c r="E10" s="407"/>
      <c r="F10" s="90"/>
      <c r="G10" s="133"/>
      <c r="H10" s="90"/>
      <c r="I10" s="90"/>
      <c r="J10" s="90"/>
      <c r="K10" s="91"/>
      <c r="L10" s="134"/>
      <c r="M10" s="90"/>
      <c r="N10" s="134"/>
      <c r="O10" s="90"/>
      <c r="P10" s="90"/>
      <c r="Q10" s="91"/>
      <c r="R10" s="91"/>
    </row>
    <row r="11" spans="1:18" s="11" customFormat="1" ht="18.75" customHeight="1">
      <c r="A11" s="131">
        <v>4</v>
      </c>
      <c r="B11" s="89"/>
      <c r="C11" s="89"/>
      <c r="D11" s="90"/>
      <c r="E11" s="407"/>
      <c r="F11" s="90"/>
      <c r="G11" s="133"/>
      <c r="H11" s="90"/>
      <c r="I11" s="90"/>
      <c r="J11" s="90"/>
      <c r="K11" s="91"/>
      <c r="L11" s="134"/>
      <c r="M11" s="90"/>
      <c r="N11" s="134"/>
      <c r="O11" s="90"/>
      <c r="P11" s="90"/>
      <c r="Q11" s="91"/>
      <c r="R11" s="91"/>
    </row>
    <row r="12" spans="1:18" s="11" customFormat="1" ht="18.75" customHeight="1">
      <c r="A12" s="131">
        <v>5</v>
      </c>
      <c r="B12" s="89"/>
      <c r="C12" s="89"/>
      <c r="D12" s="90"/>
      <c r="E12" s="407"/>
      <c r="F12" s="90"/>
      <c r="G12" s="133"/>
      <c r="H12" s="90"/>
      <c r="I12" s="90"/>
      <c r="J12" s="90"/>
      <c r="K12" s="91"/>
      <c r="L12" s="134"/>
      <c r="M12" s="90"/>
      <c r="N12" s="134"/>
      <c r="O12" s="90"/>
      <c r="P12" s="90"/>
      <c r="Q12" s="91"/>
      <c r="R12" s="91"/>
    </row>
    <row r="13" spans="1:18" s="11" customFormat="1" ht="18.75" customHeight="1">
      <c r="A13" s="131">
        <v>6</v>
      </c>
      <c r="B13" s="89"/>
      <c r="C13" s="89"/>
      <c r="D13" s="90"/>
      <c r="E13" s="407"/>
      <c r="F13" s="90"/>
      <c r="G13" s="133"/>
      <c r="H13" s="90"/>
      <c r="I13" s="90"/>
      <c r="J13" s="90"/>
      <c r="K13" s="91"/>
      <c r="L13" s="134"/>
      <c r="M13" s="90"/>
      <c r="N13" s="134"/>
      <c r="O13" s="90"/>
      <c r="P13" s="90"/>
      <c r="Q13" s="91"/>
      <c r="R13" s="91"/>
    </row>
    <row r="14" spans="1:18" s="11" customFormat="1" ht="18.75" customHeight="1">
      <c r="A14" s="131">
        <v>7</v>
      </c>
      <c r="B14" s="89"/>
      <c r="C14" s="89"/>
      <c r="D14" s="90"/>
      <c r="E14" s="407"/>
      <c r="F14" s="90"/>
      <c r="G14" s="133"/>
      <c r="H14" s="90"/>
      <c r="I14" s="90"/>
      <c r="J14" s="90"/>
      <c r="K14" s="91"/>
      <c r="L14" s="134"/>
      <c r="M14" s="90"/>
      <c r="N14" s="134"/>
      <c r="O14" s="90"/>
      <c r="P14" s="90"/>
      <c r="Q14" s="91"/>
      <c r="R14" s="91"/>
    </row>
    <row r="15" spans="1:18" s="11" customFormat="1" ht="18.75" customHeight="1">
      <c r="A15" s="131">
        <v>8</v>
      </c>
      <c r="B15" s="89"/>
      <c r="C15" s="89"/>
      <c r="D15" s="90"/>
      <c r="E15" s="407"/>
      <c r="F15" s="90"/>
      <c r="G15" s="133"/>
      <c r="H15" s="90"/>
      <c r="I15" s="90"/>
      <c r="J15" s="90"/>
      <c r="K15" s="91"/>
      <c r="L15" s="134"/>
      <c r="M15" s="90"/>
      <c r="N15" s="134"/>
      <c r="O15" s="90"/>
      <c r="P15" s="90"/>
      <c r="Q15" s="91"/>
      <c r="R15" s="91"/>
    </row>
    <row r="16" spans="1:18" s="11" customFormat="1" ht="18.75" customHeight="1">
      <c r="A16" s="131">
        <v>9</v>
      </c>
      <c r="B16" s="89"/>
      <c r="C16" s="89"/>
      <c r="D16" s="90"/>
      <c r="E16" s="407"/>
      <c r="F16" s="90"/>
      <c r="G16" s="133"/>
      <c r="H16" s="90"/>
      <c r="I16" s="90"/>
      <c r="J16" s="90"/>
      <c r="K16" s="91"/>
      <c r="L16" s="134"/>
      <c r="M16" s="90"/>
      <c r="N16" s="134"/>
      <c r="O16" s="90"/>
      <c r="P16" s="90"/>
      <c r="Q16" s="91"/>
      <c r="R16" s="91"/>
    </row>
    <row r="17" spans="1:18" s="11" customFormat="1" ht="18.75" customHeight="1">
      <c r="A17" s="131">
        <v>10</v>
      </c>
      <c r="B17" s="89"/>
      <c r="C17" s="89"/>
      <c r="D17" s="90"/>
      <c r="E17" s="407"/>
      <c r="F17" s="90"/>
      <c r="G17" s="133"/>
      <c r="H17" s="90"/>
      <c r="I17" s="90"/>
      <c r="J17" s="90"/>
      <c r="K17" s="91"/>
      <c r="L17" s="134"/>
      <c r="M17" s="90"/>
      <c r="N17" s="134"/>
      <c r="O17" s="90"/>
      <c r="P17" s="90"/>
      <c r="Q17" s="91"/>
      <c r="R17" s="91"/>
    </row>
    <row r="18" spans="1:18" s="11" customFormat="1" ht="18.75" customHeight="1">
      <c r="A18" s="131">
        <v>11</v>
      </c>
      <c r="B18" s="89"/>
      <c r="C18" s="89"/>
      <c r="D18" s="90"/>
      <c r="E18" s="407"/>
      <c r="F18" s="90"/>
      <c r="G18" s="133"/>
      <c r="H18" s="90"/>
      <c r="I18" s="90"/>
      <c r="J18" s="90"/>
      <c r="K18" s="91"/>
      <c r="L18" s="134"/>
      <c r="M18" s="90"/>
      <c r="N18" s="134"/>
      <c r="O18" s="90"/>
      <c r="P18" s="90"/>
      <c r="Q18" s="91"/>
      <c r="R18" s="91"/>
    </row>
    <row r="19" spans="1:18" s="11" customFormat="1" ht="18.75" customHeight="1">
      <c r="A19" s="131">
        <v>12</v>
      </c>
      <c r="B19" s="89"/>
      <c r="C19" s="89"/>
      <c r="D19" s="90"/>
      <c r="E19" s="407"/>
      <c r="F19" s="90"/>
      <c r="G19" s="133"/>
      <c r="H19" s="90"/>
      <c r="I19" s="90"/>
      <c r="J19" s="90"/>
      <c r="K19" s="91"/>
      <c r="L19" s="134"/>
      <c r="M19" s="90"/>
      <c r="N19" s="134"/>
      <c r="O19" s="90"/>
      <c r="P19" s="90"/>
      <c r="Q19" s="91"/>
      <c r="R19" s="91"/>
    </row>
    <row r="20" spans="1:18" s="11" customFormat="1" ht="18.75" customHeight="1">
      <c r="A20" s="131">
        <v>13</v>
      </c>
      <c r="B20" s="89"/>
      <c r="C20" s="89"/>
      <c r="D20" s="90"/>
      <c r="E20" s="407"/>
      <c r="F20" s="90"/>
      <c r="G20" s="133"/>
      <c r="H20" s="90"/>
      <c r="I20" s="90"/>
      <c r="J20" s="90"/>
      <c r="K20" s="91"/>
      <c r="L20" s="134"/>
      <c r="M20" s="90"/>
      <c r="N20" s="134"/>
      <c r="O20" s="90"/>
      <c r="P20" s="90"/>
      <c r="Q20" s="91"/>
      <c r="R20" s="91"/>
    </row>
    <row r="21" spans="1:18" s="11" customFormat="1" ht="18.75" customHeight="1">
      <c r="A21" s="131">
        <v>14</v>
      </c>
      <c r="B21" s="89"/>
      <c r="C21" s="89"/>
      <c r="D21" s="90"/>
      <c r="E21" s="407"/>
      <c r="F21" s="90"/>
      <c r="G21" s="133"/>
      <c r="H21" s="90"/>
      <c r="I21" s="90"/>
      <c r="J21" s="90"/>
      <c r="K21" s="91"/>
      <c r="L21" s="134"/>
      <c r="M21" s="90"/>
      <c r="N21" s="134"/>
      <c r="O21" s="90"/>
      <c r="P21" s="90"/>
      <c r="Q21" s="91"/>
      <c r="R21" s="91"/>
    </row>
    <row r="22" spans="1:18" s="11" customFormat="1" ht="18.75" customHeight="1">
      <c r="A22" s="131">
        <v>15</v>
      </c>
      <c r="B22" s="89"/>
      <c r="C22" s="89"/>
      <c r="D22" s="90"/>
      <c r="E22" s="407"/>
      <c r="F22" s="90"/>
      <c r="G22" s="133"/>
      <c r="H22" s="90"/>
      <c r="I22" s="90"/>
      <c r="J22" s="90"/>
      <c r="K22" s="91"/>
      <c r="L22" s="134"/>
      <c r="M22" s="90"/>
      <c r="N22" s="134"/>
      <c r="O22" s="90"/>
      <c r="P22" s="90"/>
      <c r="Q22" s="91"/>
      <c r="R22" s="91"/>
    </row>
    <row r="23" spans="1:18" s="11" customFormat="1" ht="18.75" customHeight="1">
      <c r="A23" s="131">
        <v>16</v>
      </c>
      <c r="B23" s="89"/>
      <c r="C23" s="89"/>
      <c r="D23" s="90"/>
      <c r="E23" s="401"/>
      <c r="F23" s="90"/>
      <c r="G23" s="133"/>
      <c r="H23" s="90"/>
      <c r="I23" s="90"/>
      <c r="J23" s="90"/>
      <c r="K23" s="91"/>
      <c r="L23" s="134"/>
      <c r="M23" s="90"/>
      <c r="N23" s="134"/>
      <c r="O23" s="90"/>
      <c r="P23" s="90"/>
      <c r="Q23" s="91"/>
      <c r="R23" s="91"/>
    </row>
    <row r="24" spans="1:18" s="11" customFormat="1" ht="18.75" customHeight="1">
      <c r="A24" s="131">
        <v>17</v>
      </c>
      <c r="B24" s="89"/>
      <c r="C24" s="89"/>
      <c r="D24" s="90"/>
      <c r="E24" s="401"/>
      <c r="F24" s="90"/>
      <c r="G24" s="133"/>
      <c r="H24" s="90"/>
      <c r="I24" s="90"/>
      <c r="J24" s="90"/>
      <c r="K24" s="91"/>
      <c r="L24" s="134"/>
      <c r="M24" s="90"/>
      <c r="N24" s="134"/>
      <c r="O24" s="90"/>
      <c r="P24" s="90"/>
      <c r="Q24" s="91"/>
      <c r="R24" s="91"/>
    </row>
    <row r="25" spans="1:18" s="11" customFormat="1" ht="18.75" customHeight="1">
      <c r="A25" s="131">
        <v>18</v>
      </c>
      <c r="B25" s="89"/>
      <c r="C25" s="89"/>
      <c r="D25" s="90"/>
      <c r="E25" s="401"/>
      <c r="F25" s="90"/>
      <c r="G25" s="133"/>
      <c r="H25" s="90"/>
      <c r="I25" s="90"/>
      <c r="J25" s="90"/>
      <c r="K25" s="91"/>
      <c r="L25" s="134"/>
      <c r="M25" s="90"/>
      <c r="N25" s="134"/>
      <c r="O25" s="90"/>
      <c r="P25" s="90"/>
      <c r="Q25" s="91"/>
      <c r="R25" s="91"/>
    </row>
    <row r="26" spans="1:18" s="11" customFormat="1" ht="18.75" customHeight="1">
      <c r="A26" s="131">
        <v>19</v>
      </c>
      <c r="B26" s="89"/>
      <c r="C26" s="89"/>
      <c r="D26" s="90"/>
      <c r="E26" s="401"/>
      <c r="F26" s="90"/>
      <c r="G26" s="133"/>
      <c r="H26" s="90"/>
      <c r="I26" s="90"/>
      <c r="J26" s="90"/>
      <c r="K26" s="91"/>
      <c r="L26" s="134"/>
      <c r="M26" s="90"/>
      <c r="N26" s="134"/>
      <c r="O26" s="90"/>
      <c r="P26" s="90"/>
      <c r="Q26" s="91"/>
      <c r="R26" s="91"/>
    </row>
    <row r="27" spans="1:18" s="11" customFormat="1" ht="18.75" customHeight="1">
      <c r="A27" s="131">
        <v>20</v>
      </c>
      <c r="B27" s="89"/>
      <c r="C27" s="89"/>
      <c r="D27" s="90"/>
      <c r="E27" s="401"/>
      <c r="F27" s="90"/>
      <c r="G27" s="133"/>
      <c r="H27" s="90"/>
      <c r="I27" s="90"/>
      <c r="J27" s="90"/>
      <c r="K27" s="91"/>
      <c r="L27" s="134"/>
      <c r="M27" s="90"/>
      <c r="N27" s="134"/>
      <c r="O27" s="90"/>
      <c r="P27" s="90"/>
      <c r="Q27" s="91"/>
      <c r="R27" s="91"/>
    </row>
    <row r="28" spans="1:18" s="11" customFormat="1" ht="18.75" customHeight="1">
      <c r="A28" s="131">
        <v>21</v>
      </c>
      <c r="B28" s="89"/>
      <c r="C28" s="89"/>
      <c r="D28" s="90"/>
      <c r="E28" s="401"/>
      <c r="F28" s="90"/>
      <c r="G28" s="133"/>
      <c r="H28" s="90"/>
      <c r="I28" s="90"/>
      <c r="J28" s="90"/>
      <c r="K28" s="91"/>
      <c r="L28" s="134"/>
      <c r="M28" s="90"/>
      <c r="N28" s="134"/>
      <c r="O28" s="90"/>
      <c r="P28" s="90"/>
      <c r="Q28" s="91"/>
      <c r="R28" s="91"/>
    </row>
    <row r="29" spans="1:18" s="11" customFormat="1" ht="18.75" customHeight="1">
      <c r="A29" s="131">
        <v>22</v>
      </c>
      <c r="B29" s="89"/>
      <c r="C29" s="89"/>
      <c r="D29" s="90"/>
      <c r="E29" s="401"/>
      <c r="F29" s="90"/>
      <c r="G29" s="133"/>
      <c r="H29" s="90"/>
      <c r="I29" s="90"/>
      <c r="J29" s="90"/>
      <c r="K29" s="91"/>
      <c r="L29" s="134"/>
      <c r="M29" s="90"/>
      <c r="N29" s="134"/>
      <c r="O29" s="90"/>
      <c r="P29" s="90"/>
      <c r="Q29" s="91"/>
      <c r="R29" s="91"/>
    </row>
    <row r="30" spans="1:18" s="11" customFormat="1" ht="18.75" customHeight="1">
      <c r="A30" s="131">
        <v>23</v>
      </c>
      <c r="B30" s="89"/>
      <c r="C30" s="89"/>
      <c r="D30" s="90"/>
      <c r="E30" s="401"/>
      <c r="F30" s="90"/>
      <c r="G30" s="133"/>
      <c r="H30" s="90"/>
      <c r="I30" s="90"/>
      <c r="J30" s="90"/>
      <c r="K30" s="91"/>
      <c r="L30" s="134"/>
      <c r="M30" s="90"/>
      <c r="N30" s="134"/>
      <c r="O30" s="90"/>
      <c r="P30" s="90"/>
      <c r="Q30" s="91"/>
      <c r="R30" s="91"/>
    </row>
    <row r="31" spans="1:18" s="11" customFormat="1" ht="18.75" customHeight="1">
      <c r="A31" s="131">
        <v>24</v>
      </c>
      <c r="B31" s="89"/>
      <c r="C31" s="89"/>
      <c r="D31" s="90"/>
      <c r="E31" s="401"/>
      <c r="F31" s="90"/>
      <c r="G31" s="133"/>
      <c r="H31" s="90"/>
      <c r="I31" s="90"/>
      <c r="J31" s="90"/>
      <c r="K31" s="91"/>
      <c r="L31" s="134"/>
      <c r="M31" s="90"/>
      <c r="N31" s="134"/>
      <c r="O31" s="90"/>
      <c r="P31" s="90"/>
      <c r="Q31" s="91"/>
      <c r="R31" s="91"/>
    </row>
    <row r="32" spans="1:18" s="11" customFormat="1" ht="18.75" customHeight="1">
      <c r="A32" s="131">
        <v>25</v>
      </c>
      <c r="B32" s="89"/>
      <c r="C32" s="89"/>
      <c r="D32" s="90"/>
      <c r="E32" s="401"/>
      <c r="F32" s="90"/>
      <c r="G32" s="133"/>
      <c r="H32" s="90"/>
      <c r="I32" s="90"/>
      <c r="J32" s="90"/>
      <c r="K32" s="91"/>
      <c r="L32" s="134"/>
      <c r="M32" s="90"/>
      <c r="N32" s="134"/>
      <c r="O32" s="90"/>
      <c r="P32" s="90"/>
      <c r="Q32" s="91"/>
      <c r="R32" s="91"/>
    </row>
    <row r="33" spans="1:18" s="11" customFormat="1" ht="18.75" customHeight="1">
      <c r="A33" s="131">
        <v>26</v>
      </c>
      <c r="B33" s="89"/>
      <c r="C33" s="89"/>
      <c r="D33" s="90"/>
      <c r="E33" s="401"/>
      <c r="F33" s="90"/>
      <c r="G33" s="133"/>
      <c r="H33" s="90"/>
      <c r="I33" s="90"/>
      <c r="J33" s="90"/>
      <c r="K33" s="91"/>
      <c r="L33" s="134"/>
      <c r="M33" s="90"/>
      <c r="N33" s="134"/>
      <c r="O33" s="90"/>
      <c r="P33" s="90"/>
      <c r="Q33" s="91"/>
      <c r="R33" s="91"/>
    </row>
    <row r="34" spans="1:18" s="11" customFormat="1" ht="18.75" customHeight="1">
      <c r="A34" s="131">
        <v>27</v>
      </c>
      <c r="B34" s="89"/>
      <c r="C34" s="89"/>
      <c r="D34" s="90"/>
      <c r="E34" s="401"/>
      <c r="F34" s="90"/>
      <c r="G34" s="133"/>
      <c r="H34" s="90"/>
      <c r="I34" s="90"/>
      <c r="J34" s="90"/>
      <c r="K34" s="91"/>
      <c r="L34" s="134"/>
      <c r="M34" s="90"/>
      <c r="N34" s="134"/>
      <c r="O34" s="90"/>
      <c r="P34" s="90"/>
      <c r="Q34" s="91"/>
      <c r="R34" s="91"/>
    </row>
    <row r="35" spans="1:18" s="11" customFormat="1" ht="18.75" customHeight="1">
      <c r="A35" s="131">
        <v>28</v>
      </c>
      <c r="B35" s="89"/>
      <c r="C35" s="89"/>
      <c r="D35" s="90"/>
      <c r="E35" s="401"/>
      <c r="F35" s="90"/>
      <c r="G35" s="133"/>
      <c r="H35" s="90"/>
      <c r="I35" s="90"/>
      <c r="J35" s="90"/>
      <c r="K35" s="91"/>
      <c r="L35" s="134"/>
      <c r="M35" s="90"/>
      <c r="N35" s="134"/>
      <c r="O35" s="90"/>
      <c r="P35" s="90"/>
      <c r="Q35" s="91"/>
      <c r="R35" s="91"/>
    </row>
    <row r="36" spans="1:18" s="11" customFormat="1" ht="18.75" customHeight="1">
      <c r="A36" s="131">
        <v>29</v>
      </c>
      <c r="B36" s="89"/>
      <c r="C36" s="89"/>
      <c r="D36" s="90"/>
      <c r="E36" s="401"/>
      <c r="F36" s="90"/>
      <c r="G36" s="133"/>
      <c r="H36" s="90"/>
      <c r="I36" s="90"/>
      <c r="J36" s="90"/>
      <c r="K36" s="91"/>
      <c r="L36" s="134"/>
      <c r="M36" s="90"/>
      <c r="N36" s="134"/>
      <c r="O36" s="90"/>
      <c r="P36" s="90"/>
      <c r="Q36" s="91"/>
      <c r="R36" s="91"/>
    </row>
    <row r="37" spans="1:18" s="11" customFormat="1" ht="18.75" customHeight="1">
      <c r="A37" s="131">
        <v>30</v>
      </c>
      <c r="B37" s="89"/>
      <c r="C37" s="89"/>
      <c r="D37" s="90"/>
      <c r="E37" s="401"/>
      <c r="F37" s="90"/>
      <c r="G37" s="133"/>
      <c r="H37" s="90"/>
      <c r="I37" s="90"/>
      <c r="J37" s="90"/>
      <c r="K37" s="91"/>
      <c r="L37" s="134"/>
      <c r="M37" s="90"/>
      <c r="N37" s="134"/>
      <c r="O37" s="90"/>
      <c r="P37" s="90"/>
      <c r="Q37" s="91"/>
      <c r="R37" s="91"/>
    </row>
    <row r="38" spans="1:18" s="11" customFormat="1" ht="18.75" customHeight="1">
      <c r="A38" s="131">
        <v>31</v>
      </c>
      <c r="B38" s="89"/>
      <c r="C38" s="89"/>
      <c r="D38" s="90"/>
      <c r="E38" s="401"/>
      <c r="F38" s="90"/>
      <c r="G38" s="133"/>
      <c r="H38" s="90"/>
      <c r="I38" s="90"/>
      <c r="J38" s="90"/>
      <c r="K38" s="91"/>
      <c r="L38" s="134"/>
      <c r="M38" s="90"/>
      <c r="N38" s="134"/>
      <c r="O38" s="90"/>
      <c r="P38" s="90"/>
      <c r="Q38" s="91"/>
      <c r="R38" s="91"/>
    </row>
    <row r="39" spans="1:18" s="11" customFormat="1" ht="18.75" customHeight="1">
      <c r="A39" s="131">
        <v>32</v>
      </c>
      <c r="B39" s="89"/>
      <c r="C39" s="89"/>
      <c r="D39" s="90"/>
      <c r="E39" s="401"/>
      <c r="F39" s="90"/>
      <c r="G39" s="133"/>
      <c r="H39" s="90"/>
      <c r="I39" s="90"/>
      <c r="J39" s="90"/>
      <c r="K39" s="91"/>
      <c r="L39" s="134"/>
      <c r="M39" s="90"/>
      <c r="N39" s="134"/>
      <c r="O39" s="90"/>
      <c r="P39" s="90"/>
      <c r="Q39" s="91"/>
      <c r="R39" s="91"/>
    </row>
    <row r="40" spans="1:18" s="11" customFormat="1" ht="18.75" customHeight="1">
      <c r="A40" s="131">
        <v>33</v>
      </c>
      <c r="B40" s="89"/>
      <c r="C40" s="89"/>
      <c r="D40" s="90"/>
      <c r="E40" s="401"/>
      <c r="F40" s="90"/>
      <c r="G40" s="133"/>
      <c r="H40" s="90"/>
      <c r="I40" s="90"/>
      <c r="J40" s="90"/>
      <c r="K40" s="91"/>
      <c r="L40" s="134"/>
      <c r="M40" s="90"/>
      <c r="N40" s="134"/>
      <c r="O40" s="90"/>
      <c r="P40" s="90"/>
      <c r="Q40" s="91"/>
      <c r="R40" s="91"/>
    </row>
    <row r="41" spans="1:18" s="11" customFormat="1" ht="18.75" customHeight="1">
      <c r="A41" s="131">
        <v>34</v>
      </c>
      <c r="B41" s="89"/>
      <c r="C41" s="89"/>
      <c r="D41" s="90"/>
      <c r="E41" s="401"/>
      <c r="F41" s="90"/>
      <c r="G41" s="133"/>
      <c r="H41" s="90"/>
      <c r="I41" s="90"/>
      <c r="J41" s="90"/>
      <c r="K41" s="91"/>
      <c r="L41" s="134"/>
      <c r="M41" s="90"/>
      <c r="N41" s="134"/>
      <c r="O41" s="90"/>
      <c r="P41" s="90"/>
      <c r="Q41" s="91"/>
      <c r="R41" s="91"/>
    </row>
    <row r="42" spans="1:18" s="11" customFormat="1" ht="18.75" customHeight="1">
      <c r="A42" s="131">
        <v>35</v>
      </c>
      <c r="B42" s="89"/>
      <c r="C42" s="89"/>
      <c r="D42" s="90"/>
      <c r="E42" s="401"/>
      <c r="F42" s="90"/>
      <c r="G42" s="133"/>
      <c r="H42" s="90"/>
      <c r="I42" s="90"/>
      <c r="J42" s="90"/>
      <c r="K42" s="91"/>
      <c r="L42" s="134"/>
      <c r="M42" s="90"/>
      <c r="N42" s="134"/>
      <c r="O42" s="90"/>
      <c r="P42" s="90"/>
      <c r="Q42" s="91"/>
      <c r="R42" s="91"/>
    </row>
    <row r="43" spans="1:18" s="11" customFormat="1" ht="18.75" customHeight="1">
      <c r="A43" s="131">
        <v>36</v>
      </c>
      <c r="B43" s="89"/>
      <c r="C43" s="89"/>
      <c r="D43" s="90"/>
      <c r="E43" s="401"/>
      <c r="F43" s="90"/>
      <c r="G43" s="133"/>
      <c r="H43" s="90"/>
      <c r="I43" s="90"/>
      <c r="J43" s="90"/>
      <c r="K43" s="91"/>
      <c r="L43" s="134"/>
      <c r="M43" s="90"/>
      <c r="N43" s="134"/>
      <c r="O43" s="90"/>
      <c r="P43" s="90"/>
      <c r="Q43" s="91"/>
      <c r="R43" s="91"/>
    </row>
    <row r="44" spans="1:18" s="11" customFormat="1" ht="18.75" customHeight="1">
      <c r="A44" s="131">
        <v>37</v>
      </c>
      <c r="B44" s="89"/>
      <c r="C44" s="89"/>
      <c r="D44" s="90"/>
      <c r="E44" s="401"/>
      <c r="F44" s="90"/>
      <c r="G44" s="133"/>
      <c r="H44" s="90"/>
      <c r="I44" s="90"/>
      <c r="J44" s="90"/>
      <c r="K44" s="91"/>
      <c r="L44" s="134"/>
      <c r="M44" s="90"/>
      <c r="N44" s="134"/>
      <c r="O44" s="90"/>
      <c r="P44" s="90"/>
      <c r="Q44" s="91"/>
      <c r="R44" s="91"/>
    </row>
    <row r="45" spans="1:18" s="11" customFormat="1" ht="18.75" customHeight="1">
      <c r="A45" s="131">
        <v>38</v>
      </c>
      <c r="B45" s="89"/>
      <c r="C45" s="89"/>
      <c r="D45" s="90"/>
      <c r="E45" s="401"/>
      <c r="F45" s="90"/>
      <c r="G45" s="133"/>
      <c r="H45" s="90"/>
      <c r="I45" s="90"/>
      <c r="J45" s="90"/>
      <c r="K45" s="91"/>
      <c r="L45" s="134"/>
      <c r="M45" s="90"/>
      <c r="N45" s="134"/>
      <c r="O45" s="90"/>
      <c r="P45" s="90"/>
      <c r="Q45" s="91"/>
      <c r="R45" s="91"/>
    </row>
    <row r="46" spans="1:18" s="11" customFormat="1" ht="18.75" customHeight="1">
      <c r="A46" s="131">
        <v>39</v>
      </c>
      <c r="B46" s="89"/>
      <c r="C46" s="89"/>
      <c r="D46" s="90"/>
      <c r="E46" s="401"/>
      <c r="F46" s="90"/>
      <c r="G46" s="133"/>
      <c r="H46" s="90"/>
      <c r="I46" s="90"/>
      <c r="J46" s="90"/>
      <c r="K46" s="91"/>
      <c r="L46" s="134"/>
      <c r="M46" s="90"/>
      <c r="N46" s="134"/>
      <c r="O46" s="90"/>
      <c r="P46" s="90"/>
      <c r="Q46" s="91"/>
      <c r="R46" s="91"/>
    </row>
    <row r="47" spans="1:18" s="11" customFormat="1" ht="18.75" customHeight="1">
      <c r="A47" s="131">
        <v>40</v>
      </c>
      <c r="B47" s="89"/>
      <c r="C47" s="89"/>
      <c r="D47" s="90"/>
      <c r="E47" s="401"/>
      <c r="F47" s="90"/>
      <c r="G47" s="133"/>
      <c r="H47" s="90"/>
      <c r="I47" s="90"/>
      <c r="J47" s="90"/>
      <c r="K47" s="91"/>
      <c r="L47" s="134"/>
      <c r="M47" s="90"/>
      <c r="N47" s="134"/>
      <c r="O47" s="90"/>
      <c r="P47" s="90"/>
      <c r="Q47" s="91"/>
      <c r="R47" s="91"/>
    </row>
    <row r="48" spans="1:18" s="11" customFormat="1" ht="18.75" customHeight="1">
      <c r="A48" s="131">
        <v>41</v>
      </c>
      <c r="B48" s="89"/>
      <c r="C48" s="89"/>
      <c r="D48" s="90"/>
      <c r="E48" s="401"/>
      <c r="F48" s="90"/>
      <c r="G48" s="133"/>
      <c r="H48" s="90"/>
      <c r="I48" s="90"/>
      <c r="J48" s="90"/>
      <c r="K48" s="91"/>
      <c r="L48" s="134"/>
      <c r="M48" s="90"/>
      <c r="N48" s="134"/>
      <c r="O48" s="90"/>
      <c r="P48" s="90"/>
      <c r="Q48" s="91"/>
      <c r="R48" s="91"/>
    </row>
    <row r="49" spans="1:18" s="11" customFormat="1" ht="18.75" customHeight="1">
      <c r="A49" s="131">
        <v>42</v>
      </c>
      <c r="B49" s="89"/>
      <c r="C49" s="89"/>
      <c r="D49" s="90"/>
      <c r="E49" s="401"/>
      <c r="F49" s="90"/>
      <c r="G49" s="133"/>
      <c r="H49" s="90"/>
      <c r="I49" s="90"/>
      <c r="J49" s="90"/>
      <c r="K49" s="91"/>
      <c r="L49" s="134"/>
      <c r="M49" s="90"/>
      <c r="N49" s="134"/>
      <c r="O49" s="90"/>
      <c r="P49" s="90"/>
      <c r="Q49" s="91"/>
      <c r="R49" s="91"/>
    </row>
    <row r="50" spans="1:18" s="11" customFormat="1" ht="18.75" customHeight="1">
      <c r="A50" s="131">
        <v>43</v>
      </c>
      <c r="B50" s="89"/>
      <c r="C50" s="89"/>
      <c r="D50" s="90"/>
      <c r="E50" s="401"/>
      <c r="F50" s="90"/>
      <c r="G50" s="133"/>
      <c r="H50" s="90"/>
      <c r="I50" s="90"/>
      <c r="J50" s="90"/>
      <c r="K50" s="91"/>
      <c r="L50" s="134"/>
      <c r="M50" s="90"/>
      <c r="N50" s="134"/>
      <c r="O50" s="90"/>
      <c r="P50" s="90"/>
      <c r="Q50" s="91"/>
      <c r="R50" s="91"/>
    </row>
    <row r="51" spans="1:18" s="11" customFormat="1" ht="18.75" customHeight="1">
      <c r="A51" s="131">
        <v>44</v>
      </c>
      <c r="B51" s="89"/>
      <c r="C51" s="89"/>
      <c r="D51" s="90"/>
      <c r="E51" s="401"/>
      <c r="F51" s="90"/>
      <c r="G51" s="133"/>
      <c r="H51" s="90"/>
      <c r="I51" s="90"/>
      <c r="J51" s="90"/>
      <c r="K51" s="91"/>
      <c r="L51" s="134"/>
      <c r="M51" s="90"/>
      <c r="N51" s="134"/>
      <c r="O51" s="90"/>
      <c r="P51" s="90"/>
      <c r="Q51" s="91"/>
      <c r="R51" s="91"/>
    </row>
    <row r="52" spans="1:18" s="11" customFormat="1" ht="18.75" customHeight="1">
      <c r="A52" s="131">
        <v>45</v>
      </c>
      <c r="B52" s="89"/>
      <c r="C52" s="89"/>
      <c r="D52" s="90"/>
      <c r="E52" s="401"/>
      <c r="F52" s="90"/>
      <c r="G52" s="133"/>
      <c r="H52" s="90"/>
      <c r="I52" s="90"/>
      <c r="J52" s="90"/>
      <c r="K52" s="91"/>
      <c r="L52" s="134"/>
      <c r="M52" s="90"/>
      <c r="N52" s="134"/>
      <c r="O52" s="90"/>
      <c r="P52" s="90"/>
      <c r="Q52" s="91"/>
      <c r="R52" s="91"/>
    </row>
    <row r="53" spans="1:18" s="11" customFormat="1" ht="18.75" customHeight="1">
      <c r="A53" s="131">
        <v>46</v>
      </c>
      <c r="B53" s="89"/>
      <c r="C53" s="89"/>
      <c r="D53" s="90"/>
      <c r="E53" s="401"/>
      <c r="F53" s="90"/>
      <c r="G53" s="133"/>
      <c r="H53" s="90"/>
      <c r="I53" s="90"/>
      <c r="J53" s="90"/>
      <c r="K53" s="91"/>
      <c r="L53" s="134"/>
      <c r="M53" s="90"/>
      <c r="N53" s="134"/>
      <c r="O53" s="90"/>
      <c r="P53" s="90"/>
      <c r="Q53" s="91"/>
      <c r="R53" s="91"/>
    </row>
    <row r="54" spans="1:18" s="11" customFormat="1" ht="18.75" customHeight="1">
      <c r="A54" s="131">
        <v>47</v>
      </c>
      <c r="B54" s="89"/>
      <c r="C54" s="89"/>
      <c r="D54" s="90"/>
      <c r="E54" s="401"/>
      <c r="F54" s="90"/>
      <c r="G54" s="133"/>
      <c r="H54" s="90"/>
      <c r="I54" s="90"/>
      <c r="J54" s="90"/>
      <c r="K54" s="91"/>
      <c r="L54" s="134"/>
      <c r="M54" s="90"/>
      <c r="N54" s="134"/>
      <c r="O54" s="90"/>
      <c r="P54" s="90"/>
      <c r="Q54" s="91"/>
      <c r="R54" s="91"/>
    </row>
    <row r="55" spans="1:18" s="11" customFormat="1" ht="18.75" customHeight="1">
      <c r="A55" s="131">
        <v>48</v>
      </c>
      <c r="B55" s="89"/>
      <c r="C55" s="89"/>
      <c r="D55" s="90"/>
      <c r="E55" s="401"/>
      <c r="F55" s="90"/>
      <c r="G55" s="133"/>
      <c r="H55" s="90"/>
      <c r="I55" s="90"/>
      <c r="J55" s="90"/>
      <c r="K55" s="91"/>
      <c r="L55" s="134"/>
      <c r="M55" s="90"/>
      <c r="N55" s="134"/>
      <c r="O55" s="90"/>
      <c r="P55" s="90"/>
      <c r="Q55" s="91"/>
      <c r="R55" s="91"/>
    </row>
    <row r="56" spans="1:18" s="11" customFormat="1" ht="18.75" customHeight="1">
      <c r="A56" s="131">
        <v>49</v>
      </c>
      <c r="B56" s="89"/>
      <c r="C56" s="89"/>
      <c r="D56" s="90"/>
      <c r="E56" s="401"/>
      <c r="F56" s="90"/>
      <c r="G56" s="133"/>
      <c r="H56" s="90"/>
      <c r="I56" s="90"/>
      <c r="J56" s="90"/>
      <c r="K56" s="91"/>
      <c r="L56" s="134"/>
      <c r="M56" s="90"/>
      <c r="N56" s="134"/>
      <c r="O56" s="90"/>
      <c r="P56" s="90"/>
      <c r="Q56" s="91"/>
      <c r="R56" s="91"/>
    </row>
    <row r="57" spans="1:18" s="11" customFormat="1" ht="18.75" customHeight="1">
      <c r="A57" s="131">
        <v>50</v>
      </c>
      <c r="B57" s="89"/>
      <c r="C57" s="89"/>
      <c r="D57" s="90"/>
      <c r="E57" s="401"/>
      <c r="F57" s="90"/>
      <c r="G57" s="133"/>
      <c r="H57" s="90"/>
      <c r="I57" s="90"/>
      <c r="J57" s="90"/>
      <c r="K57" s="91"/>
      <c r="L57" s="134"/>
      <c r="M57" s="90"/>
      <c r="N57" s="134"/>
      <c r="O57" s="90"/>
      <c r="P57" s="90"/>
      <c r="Q57" s="91"/>
      <c r="R57" s="91"/>
    </row>
    <row r="58" spans="1:18" s="11" customFormat="1" ht="18.75" customHeight="1">
      <c r="A58" s="131">
        <v>51</v>
      </c>
      <c r="B58" s="89"/>
      <c r="C58" s="89"/>
      <c r="D58" s="90"/>
      <c r="E58" s="401"/>
      <c r="F58" s="90"/>
      <c r="G58" s="133"/>
      <c r="H58" s="90"/>
      <c r="I58" s="90"/>
      <c r="J58" s="90"/>
      <c r="K58" s="91"/>
      <c r="L58" s="134"/>
      <c r="M58" s="90"/>
      <c r="N58" s="134"/>
      <c r="O58" s="90"/>
      <c r="P58" s="90"/>
      <c r="Q58" s="91"/>
      <c r="R58" s="91"/>
    </row>
    <row r="59" spans="1:18" s="11" customFormat="1" ht="18.75" customHeight="1">
      <c r="A59" s="131">
        <v>52</v>
      </c>
      <c r="B59" s="89"/>
      <c r="C59" s="89"/>
      <c r="D59" s="90"/>
      <c r="E59" s="401"/>
      <c r="F59" s="90"/>
      <c r="G59" s="133"/>
      <c r="H59" s="90"/>
      <c r="I59" s="90"/>
      <c r="J59" s="90"/>
      <c r="K59" s="91"/>
      <c r="L59" s="134"/>
      <c r="M59" s="90"/>
      <c r="N59" s="134"/>
      <c r="O59" s="90"/>
      <c r="P59" s="90"/>
      <c r="Q59" s="91"/>
      <c r="R59" s="91"/>
    </row>
    <row r="60" spans="1:18" s="11" customFormat="1" ht="18.75" customHeight="1">
      <c r="A60" s="131">
        <v>53</v>
      </c>
      <c r="B60" s="89"/>
      <c r="C60" s="89"/>
      <c r="D60" s="90"/>
      <c r="E60" s="401"/>
      <c r="F60" s="90"/>
      <c r="G60" s="133"/>
      <c r="H60" s="90"/>
      <c r="I60" s="90"/>
      <c r="J60" s="90"/>
      <c r="K60" s="91"/>
      <c r="L60" s="134"/>
      <c r="M60" s="90"/>
      <c r="N60" s="134"/>
      <c r="O60" s="90"/>
      <c r="P60" s="90"/>
      <c r="Q60" s="91"/>
      <c r="R60" s="91"/>
    </row>
    <row r="61" spans="1:18" s="11" customFormat="1" ht="18.75" customHeight="1">
      <c r="A61" s="131">
        <v>54</v>
      </c>
      <c r="B61" s="89"/>
      <c r="C61" s="89"/>
      <c r="D61" s="90"/>
      <c r="E61" s="401"/>
      <c r="F61" s="90"/>
      <c r="G61" s="133"/>
      <c r="H61" s="90"/>
      <c r="I61" s="90"/>
      <c r="J61" s="90"/>
      <c r="K61" s="91"/>
      <c r="L61" s="134"/>
      <c r="M61" s="90"/>
      <c r="N61" s="134"/>
      <c r="O61" s="90"/>
      <c r="P61" s="90"/>
      <c r="Q61" s="91"/>
      <c r="R61" s="91"/>
    </row>
    <row r="62" spans="1:18" s="11" customFormat="1" ht="18.75" customHeight="1">
      <c r="A62" s="131">
        <v>55</v>
      </c>
      <c r="B62" s="89"/>
      <c r="C62" s="89"/>
      <c r="D62" s="90"/>
      <c r="E62" s="401"/>
      <c r="F62" s="90"/>
      <c r="G62" s="133"/>
      <c r="H62" s="90"/>
      <c r="I62" s="90"/>
      <c r="J62" s="90"/>
      <c r="K62" s="91"/>
      <c r="L62" s="134"/>
      <c r="M62" s="90"/>
      <c r="N62" s="134"/>
      <c r="O62" s="90"/>
      <c r="P62" s="90"/>
      <c r="Q62" s="91"/>
      <c r="R62" s="91"/>
    </row>
    <row r="63" spans="1:18" s="11" customFormat="1" ht="18.75" customHeight="1">
      <c r="A63" s="131">
        <v>56</v>
      </c>
      <c r="B63" s="89"/>
      <c r="C63" s="89"/>
      <c r="D63" s="90"/>
      <c r="E63" s="401"/>
      <c r="F63" s="90"/>
      <c r="G63" s="133"/>
      <c r="H63" s="90"/>
      <c r="I63" s="90"/>
      <c r="J63" s="90"/>
      <c r="K63" s="91"/>
      <c r="L63" s="134"/>
      <c r="M63" s="90"/>
      <c r="N63" s="134"/>
      <c r="O63" s="90"/>
      <c r="P63" s="90"/>
      <c r="Q63" s="91"/>
      <c r="R63" s="91"/>
    </row>
    <row r="64" spans="1:18" s="11" customFormat="1" ht="18.75" customHeight="1">
      <c r="A64" s="131">
        <v>57</v>
      </c>
      <c r="B64" s="89"/>
      <c r="C64" s="89"/>
      <c r="D64" s="90"/>
      <c r="E64" s="401"/>
      <c r="F64" s="90"/>
      <c r="G64" s="133"/>
      <c r="H64" s="90"/>
      <c r="I64" s="90"/>
      <c r="J64" s="90"/>
      <c r="K64" s="91"/>
      <c r="L64" s="134"/>
      <c r="M64" s="90"/>
      <c r="N64" s="134"/>
      <c r="O64" s="90"/>
      <c r="P64" s="90"/>
      <c r="Q64" s="91"/>
      <c r="R64" s="91"/>
    </row>
    <row r="65" spans="1:18" s="11" customFormat="1" ht="18.75" customHeight="1">
      <c r="A65" s="131">
        <v>58</v>
      </c>
      <c r="B65" s="89"/>
      <c r="C65" s="89"/>
      <c r="D65" s="90"/>
      <c r="E65" s="401"/>
      <c r="F65" s="90"/>
      <c r="G65" s="133"/>
      <c r="H65" s="90"/>
      <c r="I65" s="90"/>
      <c r="J65" s="90"/>
      <c r="K65" s="91"/>
      <c r="L65" s="134"/>
      <c r="M65" s="90"/>
      <c r="N65" s="134"/>
      <c r="O65" s="90"/>
      <c r="P65" s="90"/>
      <c r="Q65" s="91"/>
      <c r="R65" s="91"/>
    </row>
    <row r="66" spans="1:18" s="11" customFormat="1" ht="18.75" customHeight="1">
      <c r="A66" s="131">
        <v>59</v>
      </c>
      <c r="B66" s="89"/>
      <c r="C66" s="89"/>
      <c r="D66" s="90"/>
      <c r="E66" s="401"/>
      <c r="F66" s="90"/>
      <c r="G66" s="133"/>
      <c r="H66" s="90"/>
      <c r="I66" s="90"/>
      <c r="J66" s="90"/>
      <c r="K66" s="91"/>
      <c r="L66" s="134"/>
      <c r="M66" s="90"/>
      <c r="N66" s="134"/>
      <c r="O66" s="90"/>
      <c r="P66" s="90"/>
      <c r="Q66" s="91"/>
      <c r="R66" s="91"/>
    </row>
    <row r="67" spans="1:18" s="11" customFormat="1" ht="18.75" customHeight="1">
      <c r="A67" s="131">
        <v>60</v>
      </c>
      <c r="B67" s="89"/>
      <c r="C67" s="89"/>
      <c r="D67" s="90"/>
      <c r="E67" s="401"/>
      <c r="F67" s="90"/>
      <c r="G67" s="133"/>
      <c r="H67" s="90"/>
      <c r="I67" s="90"/>
      <c r="J67" s="90"/>
      <c r="K67" s="91"/>
      <c r="L67" s="134"/>
      <c r="M67" s="90"/>
      <c r="N67" s="134"/>
      <c r="O67" s="90"/>
      <c r="P67" s="90"/>
      <c r="Q67" s="91"/>
      <c r="R67" s="91"/>
    </row>
    <row r="68" spans="1:18" s="11" customFormat="1" ht="18.75" customHeight="1">
      <c r="A68" s="131">
        <v>61</v>
      </c>
      <c r="B68" s="89"/>
      <c r="C68" s="89"/>
      <c r="D68" s="90"/>
      <c r="E68" s="401"/>
      <c r="F68" s="90"/>
      <c r="G68" s="133"/>
      <c r="H68" s="90"/>
      <c r="I68" s="90"/>
      <c r="J68" s="90"/>
      <c r="K68" s="91"/>
      <c r="L68" s="134"/>
      <c r="M68" s="90"/>
      <c r="N68" s="134"/>
      <c r="O68" s="90"/>
      <c r="P68" s="90"/>
      <c r="Q68" s="91"/>
      <c r="R68" s="91"/>
    </row>
    <row r="69" spans="1:18" s="11" customFormat="1" ht="18.75" customHeight="1">
      <c r="A69" s="131">
        <v>62</v>
      </c>
      <c r="B69" s="89"/>
      <c r="C69" s="89"/>
      <c r="D69" s="90"/>
      <c r="E69" s="401"/>
      <c r="F69" s="90"/>
      <c r="G69" s="133"/>
      <c r="H69" s="90"/>
      <c r="I69" s="90"/>
      <c r="J69" s="90"/>
      <c r="K69" s="91"/>
      <c r="L69" s="134"/>
      <c r="M69" s="90"/>
      <c r="N69" s="134"/>
      <c r="O69" s="90"/>
      <c r="P69" s="90"/>
      <c r="Q69" s="91"/>
      <c r="R69" s="91"/>
    </row>
    <row r="70" spans="1:18" s="11" customFormat="1" ht="18.75" customHeight="1">
      <c r="A70" s="131">
        <v>63</v>
      </c>
      <c r="B70" s="89"/>
      <c r="C70" s="89"/>
      <c r="D70" s="90"/>
      <c r="E70" s="401"/>
      <c r="F70" s="90"/>
      <c r="G70" s="133"/>
      <c r="H70" s="90"/>
      <c r="I70" s="90"/>
      <c r="J70" s="90"/>
      <c r="K70" s="91"/>
      <c r="L70" s="134"/>
      <c r="M70" s="90"/>
      <c r="N70" s="134"/>
      <c r="O70" s="90"/>
      <c r="P70" s="90"/>
      <c r="Q70" s="91"/>
      <c r="R70" s="91"/>
    </row>
    <row r="71" spans="1:18" s="11" customFormat="1" ht="18.75" customHeight="1">
      <c r="A71" s="131">
        <v>64</v>
      </c>
      <c r="B71" s="89"/>
      <c r="C71" s="89"/>
      <c r="D71" s="90"/>
      <c r="E71" s="401"/>
      <c r="F71" s="90"/>
      <c r="G71" s="133"/>
      <c r="H71" s="90"/>
      <c r="I71" s="90"/>
      <c r="J71" s="90"/>
      <c r="K71" s="91"/>
      <c r="L71" s="134"/>
      <c r="M71" s="90"/>
      <c r="N71" s="134"/>
      <c r="O71" s="90"/>
      <c r="P71" s="90"/>
      <c r="Q71" s="91"/>
      <c r="R71" s="91"/>
    </row>
    <row r="72" spans="1:18" s="11" customFormat="1" ht="18.75" customHeight="1">
      <c r="A72" s="131">
        <v>65</v>
      </c>
      <c r="B72" s="89"/>
      <c r="C72" s="89"/>
      <c r="D72" s="90"/>
      <c r="E72" s="401"/>
      <c r="F72" s="90"/>
      <c r="G72" s="133"/>
      <c r="H72" s="90"/>
      <c r="I72" s="90"/>
      <c r="J72" s="90"/>
      <c r="K72" s="91"/>
      <c r="L72" s="134"/>
      <c r="M72" s="90"/>
      <c r="N72" s="134"/>
      <c r="O72" s="90"/>
      <c r="P72" s="90"/>
      <c r="Q72" s="91"/>
      <c r="R72" s="91"/>
    </row>
    <row r="73" spans="1:18" s="11" customFormat="1" ht="18.75" customHeight="1">
      <c r="A73" s="131">
        <v>66</v>
      </c>
      <c r="B73" s="89"/>
      <c r="C73" s="89"/>
      <c r="D73" s="90"/>
      <c r="E73" s="401"/>
      <c r="F73" s="90"/>
      <c r="G73" s="133"/>
      <c r="H73" s="90"/>
      <c r="I73" s="90"/>
      <c r="J73" s="90"/>
      <c r="K73" s="91"/>
      <c r="L73" s="134"/>
      <c r="M73" s="90"/>
      <c r="N73" s="134"/>
      <c r="O73" s="90"/>
      <c r="P73" s="90"/>
      <c r="Q73" s="91"/>
      <c r="R73" s="91"/>
    </row>
    <row r="74" spans="1:18" s="11" customFormat="1" ht="18.75" customHeight="1">
      <c r="A74" s="131">
        <v>67</v>
      </c>
      <c r="B74" s="89"/>
      <c r="C74" s="89"/>
      <c r="D74" s="90"/>
      <c r="E74" s="401"/>
      <c r="F74" s="90"/>
      <c r="G74" s="133"/>
      <c r="H74" s="90"/>
      <c r="I74" s="90"/>
      <c r="J74" s="90"/>
      <c r="K74" s="91"/>
      <c r="L74" s="134"/>
      <c r="M74" s="90"/>
      <c r="N74" s="134"/>
      <c r="O74" s="90"/>
      <c r="P74" s="90"/>
      <c r="Q74" s="91"/>
      <c r="R74" s="91"/>
    </row>
    <row r="75" spans="1:18" s="11" customFormat="1" ht="18.75" customHeight="1">
      <c r="A75" s="131">
        <v>68</v>
      </c>
      <c r="B75" s="89"/>
      <c r="C75" s="89"/>
      <c r="D75" s="90"/>
      <c r="E75" s="401"/>
      <c r="F75" s="90"/>
      <c r="G75" s="133"/>
      <c r="H75" s="90"/>
      <c r="I75" s="90"/>
      <c r="J75" s="90"/>
      <c r="K75" s="91"/>
      <c r="L75" s="134"/>
      <c r="M75" s="90"/>
      <c r="N75" s="134"/>
      <c r="O75" s="90"/>
      <c r="P75" s="90"/>
      <c r="Q75" s="91"/>
      <c r="R75" s="91"/>
    </row>
    <row r="76" spans="1:18" s="11" customFormat="1" ht="18.75" customHeight="1">
      <c r="A76" s="131">
        <v>69</v>
      </c>
      <c r="B76" s="89"/>
      <c r="C76" s="89"/>
      <c r="D76" s="90"/>
      <c r="E76" s="401"/>
      <c r="F76" s="90"/>
      <c r="G76" s="133"/>
      <c r="H76" s="90"/>
      <c r="I76" s="90"/>
      <c r="J76" s="90"/>
      <c r="K76" s="91"/>
      <c r="L76" s="134"/>
      <c r="M76" s="90"/>
      <c r="N76" s="134"/>
      <c r="O76" s="90"/>
      <c r="P76" s="90"/>
      <c r="Q76" s="91"/>
      <c r="R76" s="91"/>
    </row>
    <row r="77" spans="1:18" s="11" customFormat="1" ht="18.75" customHeight="1">
      <c r="A77" s="131">
        <v>70</v>
      </c>
      <c r="B77" s="89"/>
      <c r="C77" s="89"/>
      <c r="D77" s="90"/>
      <c r="E77" s="401"/>
      <c r="F77" s="90"/>
      <c r="G77" s="133"/>
      <c r="H77" s="90"/>
      <c r="I77" s="90"/>
      <c r="J77" s="90"/>
      <c r="K77" s="91"/>
      <c r="L77" s="134"/>
      <c r="M77" s="90"/>
      <c r="N77" s="134"/>
      <c r="O77" s="90"/>
      <c r="P77" s="90"/>
      <c r="Q77" s="91"/>
      <c r="R77" s="91"/>
    </row>
    <row r="78" spans="1:18" s="11" customFormat="1" ht="18.75" customHeight="1">
      <c r="A78" s="131">
        <v>71</v>
      </c>
      <c r="B78" s="89"/>
      <c r="C78" s="89"/>
      <c r="D78" s="90"/>
      <c r="E78" s="401"/>
      <c r="F78" s="90"/>
      <c r="G78" s="133"/>
      <c r="H78" s="90"/>
      <c r="I78" s="90"/>
      <c r="J78" s="90"/>
      <c r="K78" s="91"/>
      <c r="L78" s="134"/>
      <c r="M78" s="90"/>
      <c r="N78" s="134"/>
      <c r="O78" s="90"/>
      <c r="P78" s="90"/>
      <c r="Q78" s="91"/>
      <c r="R78" s="91"/>
    </row>
    <row r="79" spans="1:18" s="11" customFormat="1" ht="18.75" customHeight="1">
      <c r="A79" s="131">
        <v>72</v>
      </c>
      <c r="B79" s="89"/>
      <c r="C79" s="89"/>
      <c r="D79" s="90"/>
      <c r="E79" s="401"/>
      <c r="F79" s="90"/>
      <c r="G79" s="133"/>
      <c r="H79" s="90"/>
      <c r="I79" s="90"/>
      <c r="J79" s="90"/>
      <c r="K79" s="91"/>
      <c r="L79" s="134"/>
      <c r="M79" s="90"/>
      <c r="N79" s="134"/>
      <c r="O79" s="90"/>
      <c r="P79" s="90"/>
      <c r="Q79" s="91"/>
      <c r="R79" s="91"/>
    </row>
    <row r="80" spans="1:18" s="11" customFormat="1" ht="18.75" customHeight="1">
      <c r="A80" s="131">
        <v>73</v>
      </c>
      <c r="B80" s="89"/>
      <c r="C80" s="89"/>
      <c r="D80" s="90"/>
      <c r="E80" s="401"/>
      <c r="F80" s="90"/>
      <c r="G80" s="133"/>
      <c r="H80" s="90"/>
      <c r="I80" s="90"/>
      <c r="J80" s="90"/>
      <c r="K80" s="91"/>
      <c r="L80" s="134"/>
      <c r="M80" s="90"/>
      <c r="N80" s="134"/>
      <c r="O80" s="90"/>
      <c r="P80" s="90"/>
      <c r="Q80" s="91"/>
      <c r="R80" s="91"/>
    </row>
    <row r="81" spans="1:18" s="11" customFormat="1" ht="18.75" customHeight="1">
      <c r="A81" s="131">
        <v>74</v>
      </c>
      <c r="B81" s="89"/>
      <c r="C81" s="89"/>
      <c r="D81" s="90"/>
      <c r="E81" s="401"/>
      <c r="F81" s="90"/>
      <c r="G81" s="133"/>
      <c r="H81" s="90"/>
      <c r="I81" s="90"/>
      <c r="J81" s="90"/>
      <c r="K81" s="91"/>
      <c r="L81" s="134"/>
      <c r="M81" s="90"/>
      <c r="N81" s="134"/>
      <c r="O81" s="90"/>
      <c r="P81" s="90"/>
      <c r="Q81" s="91"/>
      <c r="R81" s="91"/>
    </row>
    <row r="82" spans="1:18" s="11" customFormat="1" ht="18.75" customHeight="1">
      <c r="A82" s="131">
        <v>75</v>
      </c>
      <c r="B82" s="89"/>
      <c r="C82" s="89"/>
      <c r="D82" s="90"/>
      <c r="E82" s="401"/>
      <c r="F82" s="90"/>
      <c r="G82" s="133"/>
      <c r="H82" s="90"/>
      <c r="I82" s="90"/>
      <c r="J82" s="90"/>
      <c r="K82" s="91"/>
      <c r="L82" s="134"/>
      <c r="M82" s="90"/>
      <c r="N82" s="134"/>
      <c r="O82" s="90"/>
      <c r="P82" s="90"/>
      <c r="Q82" s="91"/>
      <c r="R82" s="91"/>
    </row>
    <row r="83" spans="1:18" s="11" customFormat="1" ht="18.75" customHeight="1">
      <c r="A83" s="131">
        <v>76</v>
      </c>
      <c r="B83" s="89"/>
      <c r="C83" s="89"/>
      <c r="D83" s="90"/>
      <c r="E83" s="401"/>
      <c r="F83" s="90"/>
      <c r="G83" s="133"/>
      <c r="H83" s="90"/>
      <c r="I83" s="90"/>
      <c r="J83" s="90"/>
      <c r="K83" s="91"/>
      <c r="L83" s="134"/>
      <c r="M83" s="90"/>
      <c r="N83" s="134"/>
      <c r="O83" s="90"/>
      <c r="P83" s="90"/>
      <c r="Q83" s="91"/>
      <c r="R83" s="91"/>
    </row>
    <row r="84" spans="1:18" s="11" customFormat="1" ht="18.75" customHeight="1">
      <c r="A84" s="131">
        <v>77</v>
      </c>
      <c r="B84" s="89"/>
      <c r="C84" s="89"/>
      <c r="D84" s="90"/>
      <c r="E84" s="401"/>
      <c r="F84" s="90"/>
      <c r="G84" s="133"/>
      <c r="H84" s="90"/>
      <c r="I84" s="90"/>
      <c r="J84" s="90"/>
      <c r="K84" s="91"/>
      <c r="L84" s="134"/>
      <c r="M84" s="90"/>
      <c r="N84" s="134"/>
      <c r="O84" s="90"/>
      <c r="P84" s="90"/>
      <c r="Q84" s="91"/>
      <c r="R84" s="91"/>
    </row>
    <row r="85" spans="1:18" s="11" customFormat="1" ht="18.75" customHeight="1">
      <c r="A85" s="131">
        <v>78</v>
      </c>
      <c r="B85" s="89"/>
      <c r="C85" s="89"/>
      <c r="D85" s="90"/>
      <c r="E85" s="401"/>
      <c r="F85" s="90"/>
      <c r="G85" s="133"/>
      <c r="H85" s="90"/>
      <c r="I85" s="90"/>
      <c r="J85" s="90"/>
      <c r="K85" s="91"/>
      <c r="L85" s="134"/>
      <c r="M85" s="90"/>
      <c r="N85" s="134"/>
      <c r="O85" s="90"/>
      <c r="P85" s="90"/>
      <c r="Q85" s="91"/>
      <c r="R85" s="91"/>
    </row>
    <row r="86" spans="1:18" s="11" customFormat="1" ht="18.75" customHeight="1">
      <c r="A86" s="131">
        <v>79</v>
      </c>
      <c r="B86" s="89"/>
      <c r="C86" s="89"/>
      <c r="D86" s="90"/>
      <c r="E86" s="401"/>
      <c r="F86" s="90"/>
      <c r="G86" s="133"/>
      <c r="H86" s="90"/>
      <c r="I86" s="90"/>
      <c r="J86" s="90"/>
      <c r="K86" s="91"/>
      <c r="L86" s="134"/>
      <c r="M86" s="90"/>
      <c r="N86" s="134"/>
      <c r="O86" s="90"/>
      <c r="P86" s="90"/>
      <c r="Q86" s="91"/>
      <c r="R86" s="91"/>
    </row>
    <row r="87" spans="1:18" s="11" customFormat="1" ht="18.75" customHeight="1">
      <c r="A87" s="131">
        <v>80</v>
      </c>
      <c r="B87" s="89"/>
      <c r="C87" s="89"/>
      <c r="D87" s="90"/>
      <c r="E87" s="401"/>
      <c r="F87" s="90"/>
      <c r="G87" s="133"/>
      <c r="H87" s="90"/>
      <c r="I87" s="90"/>
      <c r="J87" s="90"/>
      <c r="K87" s="91"/>
      <c r="L87" s="134"/>
      <c r="M87" s="90"/>
      <c r="N87" s="134"/>
      <c r="O87" s="90"/>
      <c r="P87" s="90"/>
      <c r="Q87" s="91"/>
      <c r="R87" s="91"/>
    </row>
    <row r="88" spans="1:18" s="11" customFormat="1" ht="18.75" customHeight="1">
      <c r="A88" s="131">
        <v>81</v>
      </c>
      <c r="B88" s="89"/>
      <c r="C88" s="89"/>
      <c r="D88" s="90"/>
      <c r="E88" s="401"/>
      <c r="F88" s="90"/>
      <c r="G88" s="133"/>
      <c r="H88" s="90"/>
      <c r="I88" s="90"/>
      <c r="J88" s="90"/>
      <c r="K88" s="91"/>
      <c r="L88" s="134"/>
      <c r="M88" s="90"/>
      <c r="N88" s="134"/>
      <c r="O88" s="90"/>
      <c r="P88" s="90"/>
      <c r="Q88" s="91"/>
      <c r="R88" s="91"/>
    </row>
    <row r="89" spans="1:18" s="11" customFormat="1" ht="18.75" customHeight="1">
      <c r="A89" s="131">
        <v>82</v>
      </c>
      <c r="B89" s="89"/>
      <c r="C89" s="89"/>
      <c r="D89" s="90"/>
      <c r="E89" s="401"/>
      <c r="F89" s="90"/>
      <c r="G89" s="133"/>
      <c r="H89" s="90"/>
      <c r="I89" s="90"/>
      <c r="J89" s="90"/>
      <c r="K89" s="91"/>
      <c r="L89" s="134"/>
      <c r="M89" s="90"/>
      <c r="N89" s="134"/>
      <c r="O89" s="90"/>
      <c r="P89" s="90"/>
      <c r="Q89" s="91"/>
      <c r="R89" s="91"/>
    </row>
    <row r="90" spans="1:18" s="11" customFormat="1" ht="18.75" customHeight="1">
      <c r="A90" s="131">
        <v>83</v>
      </c>
      <c r="B90" s="89"/>
      <c r="C90" s="89"/>
      <c r="D90" s="90"/>
      <c r="E90" s="401"/>
      <c r="F90" s="90"/>
      <c r="G90" s="133"/>
      <c r="H90" s="90"/>
      <c r="I90" s="90"/>
      <c r="J90" s="90"/>
      <c r="K90" s="91"/>
      <c r="L90" s="134"/>
      <c r="M90" s="90"/>
      <c r="N90" s="134"/>
      <c r="O90" s="90"/>
      <c r="P90" s="90"/>
      <c r="Q90" s="91"/>
      <c r="R90" s="91"/>
    </row>
    <row r="91" spans="1:18" s="11" customFormat="1" ht="18.75" customHeight="1">
      <c r="A91" s="131">
        <v>84</v>
      </c>
      <c r="B91" s="89"/>
      <c r="C91" s="89"/>
      <c r="D91" s="90"/>
      <c r="E91" s="401"/>
      <c r="F91" s="90"/>
      <c r="G91" s="133"/>
      <c r="H91" s="90"/>
      <c r="I91" s="90"/>
      <c r="J91" s="90"/>
      <c r="K91" s="91"/>
      <c r="L91" s="134"/>
      <c r="M91" s="90"/>
      <c r="N91" s="134"/>
      <c r="O91" s="90"/>
      <c r="P91" s="90"/>
      <c r="Q91" s="91"/>
      <c r="R91" s="91"/>
    </row>
    <row r="92" spans="1:18" s="11" customFormat="1" ht="18.75" customHeight="1">
      <c r="A92" s="131">
        <v>85</v>
      </c>
      <c r="B92" s="89"/>
      <c r="C92" s="89"/>
      <c r="D92" s="90"/>
      <c r="E92" s="401"/>
      <c r="F92" s="90"/>
      <c r="G92" s="133"/>
      <c r="H92" s="90"/>
      <c r="I92" s="90"/>
      <c r="J92" s="90"/>
      <c r="K92" s="91"/>
      <c r="L92" s="134"/>
      <c r="M92" s="90"/>
      <c r="N92" s="134"/>
      <c r="O92" s="90"/>
      <c r="P92" s="90"/>
      <c r="Q92" s="91"/>
      <c r="R92" s="91"/>
    </row>
    <row r="93" spans="1:18" s="11" customFormat="1" ht="18.75" customHeight="1">
      <c r="A93" s="131">
        <v>86</v>
      </c>
      <c r="B93" s="89"/>
      <c r="C93" s="89"/>
      <c r="D93" s="90"/>
      <c r="E93" s="401"/>
      <c r="F93" s="90"/>
      <c r="G93" s="133"/>
      <c r="H93" s="90"/>
      <c r="I93" s="90"/>
      <c r="J93" s="90"/>
      <c r="K93" s="91"/>
      <c r="L93" s="134"/>
      <c r="M93" s="90"/>
      <c r="N93" s="134"/>
      <c r="O93" s="90"/>
      <c r="P93" s="90"/>
      <c r="Q93" s="91"/>
      <c r="R93" s="91"/>
    </row>
    <row r="94" spans="1:18" s="11" customFormat="1" ht="18.75" customHeight="1">
      <c r="A94" s="131">
        <v>87</v>
      </c>
      <c r="B94" s="89"/>
      <c r="C94" s="89"/>
      <c r="D94" s="90"/>
      <c r="E94" s="401"/>
      <c r="F94" s="90"/>
      <c r="G94" s="133"/>
      <c r="H94" s="90"/>
      <c r="I94" s="90"/>
      <c r="J94" s="90"/>
      <c r="K94" s="91"/>
      <c r="L94" s="134"/>
      <c r="M94" s="90"/>
      <c r="N94" s="134"/>
      <c r="O94" s="90"/>
      <c r="P94" s="90"/>
      <c r="Q94" s="91"/>
      <c r="R94" s="91"/>
    </row>
    <row r="95" spans="1:18" s="11" customFormat="1" ht="18.75" customHeight="1">
      <c r="A95" s="131">
        <v>88</v>
      </c>
      <c r="B95" s="89"/>
      <c r="C95" s="89"/>
      <c r="D95" s="90"/>
      <c r="E95" s="401"/>
      <c r="F95" s="90"/>
      <c r="G95" s="133"/>
      <c r="H95" s="90"/>
      <c r="I95" s="90"/>
      <c r="J95" s="90"/>
      <c r="K95" s="91"/>
      <c r="L95" s="134"/>
      <c r="M95" s="90"/>
      <c r="N95" s="134"/>
      <c r="O95" s="90"/>
      <c r="P95" s="90"/>
      <c r="Q95" s="91"/>
      <c r="R95" s="91"/>
    </row>
    <row r="96" spans="1:18" s="11" customFormat="1" ht="18.75" customHeight="1">
      <c r="A96" s="131">
        <v>89</v>
      </c>
      <c r="B96" s="89"/>
      <c r="C96" s="89"/>
      <c r="D96" s="90"/>
      <c r="E96" s="401"/>
      <c r="F96" s="90"/>
      <c r="G96" s="133"/>
      <c r="H96" s="90"/>
      <c r="I96" s="90"/>
      <c r="J96" s="90"/>
      <c r="K96" s="91"/>
      <c r="L96" s="134"/>
      <c r="M96" s="90"/>
      <c r="N96" s="134"/>
      <c r="O96" s="90"/>
      <c r="P96" s="90"/>
      <c r="Q96" s="91"/>
      <c r="R96" s="91"/>
    </row>
    <row r="97" spans="1:18" s="11" customFormat="1" ht="18.75" customHeight="1">
      <c r="A97" s="131">
        <v>90</v>
      </c>
      <c r="B97" s="89"/>
      <c r="C97" s="89"/>
      <c r="D97" s="90"/>
      <c r="E97" s="401"/>
      <c r="F97" s="90"/>
      <c r="G97" s="133"/>
      <c r="H97" s="90"/>
      <c r="I97" s="90"/>
      <c r="J97" s="90"/>
      <c r="K97" s="91"/>
      <c r="L97" s="134"/>
      <c r="M97" s="90"/>
      <c r="N97" s="134"/>
      <c r="O97" s="90"/>
      <c r="P97" s="90"/>
      <c r="Q97" s="91"/>
      <c r="R97" s="91"/>
    </row>
    <row r="98" spans="1:18" s="11" customFormat="1" ht="18.75" customHeight="1">
      <c r="A98" s="131">
        <v>91</v>
      </c>
      <c r="B98" s="89"/>
      <c r="C98" s="89"/>
      <c r="D98" s="90"/>
      <c r="E98" s="401"/>
      <c r="F98" s="90"/>
      <c r="G98" s="133"/>
      <c r="H98" s="90"/>
      <c r="I98" s="90"/>
      <c r="J98" s="90"/>
      <c r="K98" s="91"/>
      <c r="L98" s="134"/>
      <c r="M98" s="90"/>
      <c r="N98" s="134"/>
      <c r="O98" s="90"/>
      <c r="P98" s="90"/>
      <c r="Q98" s="91"/>
      <c r="R98" s="91"/>
    </row>
    <row r="99" spans="1:18" s="11" customFormat="1" ht="18.75" customHeight="1">
      <c r="A99" s="131">
        <v>92</v>
      </c>
      <c r="B99" s="89"/>
      <c r="C99" s="89"/>
      <c r="D99" s="90"/>
      <c r="E99" s="401"/>
      <c r="F99" s="90"/>
      <c r="G99" s="133"/>
      <c r="H99" s="90"/>
      <c r="I99" s="90"/>
      <c r="J99" s="90"/>
      <c r="K99" s="91"/>
      <c r="L99" s="134"/>
      <c r="M99" s="90"/>
      <c r="N99" s="134"/>
      <c r="O99" s="90"/>
      <c r="P99" s="90"/>
      <c r="Q99" s="91"/>
      <c r="R99" s="91"/>
    </row>
    <row r="100" spans="1:18" s="11" customFormat="1" ht="18.75" customHeight="1">
      <c r="A100" s="131">
        <v>93</v>
      </c>
      <c r="B100" s="89"/>
      <c r="C100" s="89"/>
      <c r="D100" s="90"/>
      <c r="E100" s="401"/>
      <c r="F100" s="90"/>
      <c r="G100" s="133"/>
      <c r="H100" s="90"/>
      <c r="I100" s="90"/>
      <c r="J100" s="90"/>
      <c r="K100" s="91"/>
      <c r="L100" s="134"/>
      <c r="M100" s="90"/>
      <c r="N100" s="134"/>
      <c r="O100" s="90"/>
      <c r="P100" s="90"/>
      <c r="Q100" s="91"/>
      <c r="R100" s="91"/>
    </row>
    <row r="101" spans="1:18" s="11" customFormat="1" ht="18.75" customHeight="1">
      <c r="A101" s="131">
        <v>94</v>
      </c>
      <c r="B101" s="89"/>
      <c r="C101" s="89"/>
      <c r="D101" s="90"/>
      <c r="E101" s="401"/>
      <c r="F101" s="90"/>
      <c r="G101" s="133"/>
      <c r="H101" s="90"/>
      <c r="I101" s="90"/>
      <c r="J101" s="90"/>
      <c r="K101" s="91"/>
      <c r="L101" s="134"/>
      <c r="M101" s="90"/>
      <c r="N101" s="134"/>
      <c r="O101" s="90"/>
      <c r="P101" s="90"/>
      <c r="Q101" s="91"/>
      <c r="R101" s="91"/>
    </row>
    <row r="102" spans="1:18" s="11" customFormat="1" ht="18.75" customHeight="1">
      <c r="A102" s="131">
        <v>95</v>
      </c>
      <c r="B102" s="89"/>
      <c r="C102" s="89"/>
      <c r="D102" s="90"/>
      <c r="E102" s="401"/>
      <c r="F102" s="90"/>
      <c r="G102" s="133"/>
      <c r="H102" s="90"/>
      <c r="I102" s="90"/>
      <c r="J102" s="90"/>
      <c r="K102" s="91"/>
      <c r="L102" s="134"/>
      <c r="M102" s="90"/>
      <c r="N102" s="134"/>
      <c r="O102" s="90"/>
      <c r="P102" s="90"/>
      <c r="Q102" s="91"/>
      <c r="R102" s="91"/>
    </row>
    <row r="103" spans="1:18" s="11" customFormat="1" ht="18.75" customHeight="1">
      <c r="A103" s="131">
        <v>96</v>
      </c>
      <c r="B103" s="89"/>
      <c r="C103" s="89"/>
      <c r="D103" s="90"/>
      <c r="E103" s="401"/>
      <c r="F103" s="90"/>
      <c r="G103" s="133"/>
      <c r="H103" s="90"/>
      <c r="I103" s="90"/>
      <c r="J103" s="90"/>
      <c r="K103" s="91"/>
      <c r="L103" s="134"/>
      <c r="M103" s="90"/>
      <c r="N103" s="134"/>
      <c r="O103" s="90"/>
      <c r="P103" s="90"/>
      <c r="Q103" s="91"/>
      <c r="R103" s="91"/>
    </row>
    <row r="104" spans="1:18" s="11" customFormat="1" ht="18.75" customHeight="1">
      <c r="A104" s="131">
        <v>97</v>
      </c>
      <c r="B104" s="89"/>
      <c r="C104" s="89"/>
      <c r="D104" s="90"/>
      <c r="E104" s="401"/>
      <c r="F104" s="90"/>
      <c r="G104" s="133"/>
      <c r="H104" s="90"/>
      <c r="I104" s="90"/>
      <c r="J104" s="90"/>
      <c r="K104" s="91"/>
      <c r="L104" s="134"/>
      <c r="M104" s="90"/>
      <c r="N104" s="134"/>
      <c r="O104" s="90"/>
      <c r="P104" s="90"/>
      <c r="Q104" s="91"/>
      <c r="R104" s="91"/>
    </row>
    <row r="105" spans="1:18" s="11" customFormat="1" ht="18.75" customHeight="1">
      <c r="A105" s="131">
        <v>98</v>
      </c>
      <c r="B105" s="89"/>
      <c r="C105" s="89"/>
      <c r="D105" s="90"/>
      <c r="E105" s="401"/>
      <c r="F105" s="90"/>
      <c r="G105" s="133"/>
      <c r="H105" s="90"/>
      <c r="I105" s="90"/>
      <c r="J105" s="90"/>
      <c r="K105" s="91"/>
      <c r="L105" s="134"/>
      <c r="M105" s="90"/>
      <c r="N105" s="134"/>
      <c r="O105" s="90"/>
      <c r="P105" s="90"/>
      <c r="Q105" s="91"/>
      <c r="R105" s="91"/>
    </row>
    <row r="106" spans="1:18" s="11" customFormat="1" ht="18.75" customHeight="1">
      <c r="A106" s="131">
        <v>99</v>
      </c>
      <c r="B106" s="89"/>
      <c r="C106" s="89"/>
      <c r="D106" s="90"/>
      <c r="E106" s="401"/>
      <c r="F106" s="90"/>
      <c r="G106" s="133"/>
      <c r="H106" s="90"/>
      <c r="I106" s="90"/>
      <c r="J106" s="90"/>
      <c r="K106" s="91"/>
      <c r="L106" s="134"/>
      <c r="M106" s="90"/>
      <c r="N106" s="134"/>
      <c r="O106" s="90"/>
      <c r="P106" s="90"/>
      <c r="Q106" s="91"/>
      <c r="R106" s="91"/>
    </row>
    <row r="107" spans="1:18" s="11" customFormat="1" ht="18.75" customHeight="1">
      <c r="A107" s="131">
        <v>100</v>
      </c>
      <c r="B107" s="89"/>
      <c r="C107" s="89"/>
      <c r="D107" s="90"/>
      <c r="E107" s="401"/>
      <c r="F107" s="90"/>
      <c r="G107" s="133"/>
      <c r="H107" s="90"/>
      <c r="I107" s="90"/>
      <c r="J107" s="90"/>
      <c r="K107" s="91"/>
      <c r="L107" s="134"/>
      <c r="M107" s="90"/>
      <c r="N107" s="134"/>
      <c r="O107" s="90"/>
      <c r="P107" s="90"/>
      <c r="Q107" s="91"/>
      <c r="R107" s="91"/>
    </row>
    <row r="108" spans="1:18" s="11" customFormat="1" ht="18.75" customHeight="1">
      <c r="A108" s="131">
        <v>101</v>
      </c>
      <c r="B108" s="89"/>
      <c r="C108" s="89"/>
      <c r="D108" s="90"/>
      <c r="E108" s="401"/>
      <c r="F108" s="90"/>
      <c r="G108" s="133"/>
      <c r="H108" s="90"/>
      <c r="I108" s="90"/>
      <c r="J108" s="90"/>
      <c r="K108" s="91"/>
      <c r="L108" s="134"/>
      <c r="M108" s="90"/>
      <c r="N108" s="134"/>
      <c r="O108" s="90"/>
      <c r="P108" s="90"/>
      <c r="Q108" s="91"/>
      <c r="R108" s="91"/>
    </row>
    <row r="109" spans="1:18" s="11" customFormat="1" ht="18.75" customHeight="1">
      <c r="A109" s="131">
        <v>102</v>
      </c>
      <c r="B109" s="89"/>
      <c r="C109" s="89"/>
      <c r="D109" s="90"/>
      <c r="E109" s="401"/>
      <c r="F109" s="90"/>
      <c r="G109" s="133"/>
      <c r="H109" s="90"/>
      <c r="I109" s="90"/>
      <c r="J109" s="90"/>
      <c r="K109" s="91"/>
      <c r="L109" s="134"/>
      <c r="M109" s="90"/>
      <c r="N109" s="134"/>
      <c r="O109" s="90"/>
      <c r="P109" s="90"/>
      <c r="Q109" s="91"/>
      <c r="R109" s="91"/>
    </row>
    <row r="110" spans="1:18" s="11" customFormat="1" ht="18.75" customHeight="1">
      <c r="A110" s="131">
        <v>103</v>
      </c>
      <c r="B110" s="89"/>
      <c r="C110" s="89"/>
      <c r="D110" s="90"/>
      <c r="E110" s="401"/>
      <c r="F110" s="90"/>
      <c r="G110" s="133"/>
      <c r="H110" s="90"/>
      <c r="I110" s="90"/>
      <c r="J110" s="90"/>
      <c r="K110" s="91"/>
      <c r="L110" s="134"/>
      <c r="M110" s="90"/>
      <c r="N110" s="134"/>
      <c r="O110" s="90"/>
      <c r="P110" s="90"/>
      <c r="Q110" s="91"/>
      <c r="R110" s="91"/>
    </row>
    <row r="111" spans="1:18" s="11" customFormat="1" ht="18.75" customHeight="1">
      <c r="A111" s="131">
        <v>104</v>
      </c>
      <c r="B111" s="89"/>
      <c r="C111" s="89"/>
      <c r="D111" s="90"/>
      <c r="E111" s="401"/>
      <c r="F111" s="90"/>
      <c r="G111" s="133"/>
      <c r="H111" s="90"/>
      <c r="I111" s="90"/>
      <c r="J111" s="90"/>
      <c r="K111" s="91"/>
      <c r="L111" s="134"/>
      <c r="M111" s="90"/>
      <c r="N111" s="134"/>
      <c r="O111" s="90"/>
      <c r="P111" s="90"/>
      <c r="Q111" s="91"/>
      <c r="R111" s="91"/>
    </row>
    <row r="112" spans="1:18" s="11" customFormat="1" ht="18.75" customHeight="1">
      <c r="A112" s="131">
        <v>105</v>
      </c>
      <c r="B112" s="89"/>
      <c r="C112" s="89"/>
      <c r="D112" s="90"/>
      <c r="E112" s="401"/>
      <c r="F112" s="90"/>
      <c r="G112" s="133"/>
      <c r="H112" s="90"/>
      <c r="I112" s="90"/>
      <c r="J112" s="90"/>
      <c r="K112" s="91"/>
      <c r="L112" s="134"/>
      <c r="M112" s="90"/>
      <c r="N112" s="134"/>
      <c r="O112" s="90"/>
      <c r="P112" s="90"/>
      <c r="Q112" s="91"/>
      <c r="R112" s="91"/>
    </row>
    <row r="113" spans="1:18" s="11" customFormat="1" ht="18.75" customHeight="1">
      <c r="A113" s="131">
        <v>106</v>
      </c>
      <c r="B113" s="89"/>
      <c r="C113" s="89"/>
      <c r="D113" s="90"/>
      <c r="E113" s="401"/>
      <c r="F113" s="90"/>
      <c r="G113" s="133"/>
      <c r="H113" s="90"/>
      <c r="I113" s="90"/>
      <c r="J113" s="90"/>
      <c r="K113" s="91"/>
      <c r="L113" s="134"/>
      <c r="M113" s="90"/>
      <c r="N113" s="134"/>
      <c r="O113" s="90"/>
      <c r="P113" s="90"/>
      <c r="Q113" s="91"/>
      <c r="R113" s="91"/>
    </row>
    <row r="114" spans="1:18" s="11" customFormat="1" ht="18.75" customHeight="1">
      <c r="A114" s="131">
        <v>107</v>
      </c>
      <c r="B114" s="89"/>
      <c r="C114" s="89"/>
      <c r="D114" s="90"/>
      <c r="E114" s="401"/>
      <c r="F114" s="90"/>
      <c r="G114" s="133"/>
      <c r="H114" s="90"/>
      <c r="I114" s="90"/>
      <c r="J114" s="90"/>
      <c r="K114" s="91"/>
      <c r="L114" s="134"/>
      <c r="M114" s="90"/>
      <c r="N114" s="134"/>
      <c r="O114" s="90"/>
      <c r="P114" s="90"/>
      <c r="Q114" s="91"/>
      <c r="R114" s="91"/>
    </row>
    <row r="115" spans="1:18" s="11" customFormat="1" ht="18.75" customHeight="1">
      <c r="A115" s="131">
        <v>108</v>
      </c>
      <c r="B115" s="89"/>
      <c r="C115" s="89"/>
      <c r="D115" s="90"/>
      <c r="E115" s="401"/>
      <c r="F115" s="90"/>
      <c r="G115" s="133"/>
      <c r="H115" s="90"/>
      <c r="I115" s="90"/>
      <c r="J115" s="90"/>
      <c r="K115" s="91"/>
      <c r="L115" s="134"/>
      <c r="M115" s="90"/>
      <c r="N115" s="134"/>
      <c r="O115" s="90"/>
      <c r="P115" s="90"/>
      <c r="Q115" s="91"/>
      <c r="R115" s="91"/>
    </row>
    <row r="116" spans="1:18" s="11" customFormat="1" ht="18.75" customHeight="1">
      <c r="A116" s="131">
        <v>109</v>
      </c>
      <c r="B116" s="89"/>
      <c r="C116" s="89"/>
      <c r="D116" s="90"/>
      <c r="E116" s="401"/>
      <c r="F116" s="90"/>
      <c r="G116" s="133"/>
      <c r="H116" s="90"/>
      <c r="I116" s="90"/>
      <c r="J116" s="90"/>
      <c r="K116" s="91"/>
      <c r="L116" s="134"/>
      <c r="M116" s="90"/>
      <c r="N116" s="134"/>
      <c r="O116" s="90"/>
      <c r="P116" s="90"/>
      <c r="Q116" s="91"/>
      <c r="R116" s="91"/>
    </row>
    <row r="117" spans="1:18" s="11" customFormat="1" ht="18.75" customHeight="1">
      <c r="A117" s="131">
        <v>110</v>
      </c>
      <c r="B117" s="89"/>
      <c r="C117" s="89"/>
      <c r="D117" s="90"/>
      <c r="E117" s="401"/>
      <c r="F117" s="90"/>
      <c r="G117" s="133"/>
      <c r="H117" s="90"/>
      <c r="I117" s="90"/>
      <c r="J117" s="90"/>
      <c r="K117" s="91"/>
      <c r="L117" s="134"/>
      <c r="M117" s="90"/>
      <c r="N117" s="134"/>
      <c r="O117" s="90"/>
      <c r="P117" s="90"/>
      <c r="Q117" s="91"/>
      <c r="R117" s="91"/>
    </row>
    <row r="118" spans="1:18" s="11" customFormat="1" ht="18.75" customHeight="1">
      <c r="A118" s="131">
        <v>111</v>
      </c>
      <c r="B118" s="89"/>
      <c r="C118" s="89"/>
      <c r="D118" s="90"/>
      <c r="E118" s="401"/>
      <c r="F118" s="90"/>
      <c r="G118" s="133"/>
      <c r="H118" s="90"/>
      <c r="I118" s="90"/>
      <c r="J118" s="90"/>
      <c r="K118" s="91"/>
      <c r="L118" s="134"/>
      <c r="M118" s="90"/>
      <c r="N118" s="134"/>
      <c r="O118" s="90"/>
      <c r="P118" s="90"/>
      <c r="Q118" s="91"/>
      <c r="R118" s="91"/>
    </row>
    <row r="119" spans="1:18" s="11" customFormat="1" ht="18.75" customHeight="1">
      <c r="A119" s="131">
        <v>112</v>
      </c>
      <c r="B119" s="89"/>
      <c r="C119" s="89"/>
      <c r="D119" s="90"/>
      <c r="E119" s="401"/>
      <c r="F119" s="90"/>
      <c r="G119" s="133"/>
      <c r="H119" s="90"/>
      <c r="I119" s="90"/>
      <c r="J119" s="90"/>
      <c r="K119" s="91"/>
      <c r="L119" s="134"/>
      <c r="M119" s="90"/>
      <c r="N119" s="134"/>
      <c r="O119" s="90"/>
      <c r="P119" s="90"/>
      <c r="Q119" s="91"/>
      <c r="R119" s="91"/>
    </row>
    <row r="120" spans="1:18" s="11" customFormat="1" ht="18.75" customHeight="1">
      <c r="A120" s="131">
        <v>113</v>
      </c>
      <c r="B120" s="89"/>
      <c r="C120" s="89"/>
      <c r="D120" s="90"/>
      <c r="E120" s="401"/>
      <c r="F120" s="90"/>
      <c r="G120" s="133"/>
      <c r="H120" s="90"/>
      <c r="I120" s="90"/>
      <c r="J120" s="90"/>
      <c r="K120" s="91"/>
      <c r="L120" s="134"/>
      <c r="M120" s="90"/>
      <c r="N120" s="134"/>
      <c r="O120" s="90"/>
      <c r="P120" s="90"/>
      <c r="Q120" s="91"/>
      <c r="R120" s="91"/>
    </row>
    <row r="121" spans="1:18" s="11" customFormat="1" ht="18.75" customHeight="1">
      <c r="A121" s="131">
        <v>114</v>
      </c>
      <c r="B121" s="89"/>
      <c r="C121" s="89"/>
      <c r="D121" s="90"/>
      <c r="E121" s="401"/>
      <c r="F121" s="90"/>
      <c r="G121" s="133"/>
      <c r="H121" s="90"/>
      <c r="I121" s="90"/>
      <c r="J121" s="90"/>
      <c r="K121" s="91"/>
      <c r="L121" s="134"/>
      <c r="M121" s="90"/>
      <c r="N121" s="134"/>
      <c r="O121" s="90"/>
      <c r="P121" s="90"/>
      <c r="Q121" s="91"/>
      <c r="R121" s="91"/>
    </row>
    <row r="122" spans="1:18" s="11" customFormat="1" ht="18.75" customHeight="1">
      <c r="A122" s="131">
        <v>115</v>
      </c>
      <c r="B122" s="89"/>
      <c r="C122" s="89"/>
      <c r="D122" s="90"/>
      <c r="E122" s="401"/>
      <c r="F122" s="90"/>
      <c r="G122" s="133"/>
      <c r="H122" s="90"/>
      <c r="I122" s="90"/>
      <c r="J122" s="90"/>
      <c r="K122" s="91"/>
      <c r="L122" s="134"/>
      <c r="M122" s="90"/>
      <c r="N122" s="134"/>
      <c r="O122" s="90"/>
      <c r="P122" s="90"/>
      <c r="Q122" s="91"/>
      <c r="R122" s="91"/>
    </row>
    <row r="123" spans="1:18" s="11" customFormat="1" ht="18.75" customHeight="1">
      <c r="A123" s="131">
        <v>116</v>
      </c>
      <c r="B123" s="89"/>
      <c r="C123" s="89"/>
      <c r="D123" s="90"/>
      <c r="E123" s="401"/>
      <c r="F123" s="90"/>
      <c r="G123" s="133"/>
      <c r="H123" s="90"/>
      <c r="I123" s="90"/>
      <c r="J123" s="90"/>
      <c r="K123" s="91"/>
      <c r="L123" s="134"/>
      <c r="M123" s="90"/>
      <c r="N123" s="134"/>
      <c r="O123" s="90"/>
      <c r="P123" s="90"/>
      <c r="Q123" s="91"/>
      <c r="R123" s="91"/>
    </row>
    <row r="124" spans="1:18" s="11" customFormat="1" ht="18.75" customHeight="1">
      <c r="A124" s="131">
        <v>117</v>
      </c>
      <c r="B124" s="89"/>
      <c r="C124" s="89"/>
      <c r="D124" s="90"/>
      <c r="E124" s="401"/>
      <c r="F124" s="90"/>
      <c r="G124" s="133"/>
      <c r="H124" s="90"/>
      <c r="I124" s="90"/>
      <c r="J124" s="90"/>
      <c r="K124" s="91"/>
      <c r="L124" s="134"/>
      <c r="M124" s="90"/>
      <c r="N124" s="134"/>
      <c r="O124" s="90"/>
      <c r="P124" s="90"/>
      <c r="Q124" s="91"/>
      <c r="R124" s="91"/>
    </row>
    <row r="125" spans="1:18" s="11" customFormat="1" ht="18.75" customHeight="1">
      <c r="A125" s="131">
        <v>118</v>
      </c>
      <c r="B125" s="89"/>
      <c r="C125" s="89"/>
      <c r="D125" s="90"/>
      <c r="E125" s="401"/>
      <c r="F125" s="90"/>
      <c r="G125" s="133"/>
      <c r="H125" s="90"/>
      <c r="I125" s="90"/>
      <c r="J125" s="90"/>
      <c r="K125" s="91"/>
      <c r="L125" s="134"/>
      <c r="M125" s="90"/>
      <c r="N125" s="134"/>
      <c r="O125" s="90"/>
      <c r="P125" s="90"/>
      <c r="Q125" s="91"/>
      <c r="R125" s="91"/>
    </row>
    <row r="126" spans="1:18" s="11" customFormat="1" ht="18.75" customHeight="1">
      <c r="A126" s="131">
        <v>119</v>
      </c>
      <c r="B126" s="89"/>
      <c r="C126" s="89"/>
      <c r="D126" s="90"/>
      <c r="E126" s="401"/>
      <c r="F126" s="90"/>
      <c r="G126" s="133"/>
      <c r="H126" s="90"/>
      <c r="I126" s="90"/>
      <c r="J126" s="90"/>
      <c r="K126" s="91"/>
      <c r="L126" s="134"/>
      <c r="M126" s="90"/>
      <c r="N126" s="134"/>
      <c r="O126" s="90"/>
      <c r="P126" s="90"/>
      <c r="Q126" s="91"/>
      <c r="R126" s="91"/>
    </row>
    <row r="127" spans="1:18" s="11" customFormat="1" ht="18.75" customHeight="1">
      <c r="A127" s="131">
        <v>120</v>
      </c>
      <c r="B127" s="89"/>
      <c r="C127" s="89"/>
      <c r="D127" s="90"/>
      <c r="E127" s="401"/>
      <c r="F127" s="90"/>
      <c r="G127" s="133"/>
      <c r="H127" s="90"/>
      <c r="I127" s="90"/>
      <c r="J127" s="90"/>
      <c r="K127" s="91"/>
      <c r="L127" s="134"/>
      <c r="M127" s="90"/>
      <c r="N127" s="134"/>
      <c r="O127" s="90"/>
      <c r="P127" s="90"/>
      <c r="Q127" s="91"/>
      <c r="R127" s="91"/>
    </row>
    <row r="128" spans="1:18" s="11" customFormat="1" ht="18.75" customHeight="1">
      <c r="A128" s="131">
        <v>121</v>
      </c>
      <c r="B128" s="89"/>
      <c r="C128" s="89"/>
      <c r="D128" s="90"/>
      <c r="E128" s="401"/>
      <c r="F128" s="90"/>
      <c r="G128" s="133"/>
      <c r="H128" s="90"/>
      <c r="I128" s="90"/>
      <c r="J128" s="90"/>
      <c r="K128" s="91"/>
      <c r="L128" s="134"/>
      <c r="M128" s="90"/>
      <c r="N128" s="134"/>
      <c r="O128" s="90"/>
      <c r="P128" s="90"/>
      <c r="Q128" s="91"/>
      <c r="R128" s="91"/>
    </row>
    <row r="129" spans="1:18" s="11" customFormat="1" ht="18.75" customHeight="1">
      <c r="A129" s="131">
        <v>122</v>
      </c>
      <c r="B129" s="89"/>
      <c r="C129" s="89"/>
      <c r="D129" s="90"/>
      <c r="E129" s="401"/>
      <c r="F129" s="90"/>
      <c r="G129" s="133"/>
      <c r="H129" s="90"/>
      <c r="I129" s="90"/>
      <c r="J129" s="90"/>
      <c r="K129" s="91"/>
      <c r="L129" s="134"/>
      <c r="M129" s="90"/>
      <c r="N129" s="134"/>
      <c r="O129" s="90"/>
      <c r="P129" s="90"/>
      <c r="Q129" s="91"/>
      <c r="R129" s="91"/>
    </row>
    <row r="130" spans="1:18" s="11" customFormat="1" ht="18.75" customHeight="1">
      <c r="A130" s="131">
        <v>123</v>
      </c>
      <c r="B130" s="89"/>
      <c r="C130" s="89"/>
      <c r="D130" s="90"/>
      <c r="E130" s="401"/>
      <c r="F130" s="90"/>
      <c r="G130" s="133"/>
      <c r="H130" s="90"/>
      <c r="I130" s="90"/>
      <c r="J130" s="90"/>
      <c r="K130" s="91"/>
      <c r="L130" s="134"/>
      <c r="M130" s="90"/>
      <c r="N130" s="134"/>
      <c r="O130" s="90"/>
      <c r="P130" s="90"/>
      <c r="Q130" s="91"/>
      <c r="R130" s="91"/>
    </row>
    <row r="131" spans="1:18" s="11" customFormat="1" ht="18.75" customHeight="1">
      <c r="A131" s="131">
        <v>124</v>
      </c>
      <c r="B131" s="89"/>
      <c r="C131" s="89"/>
      <c r="D131" s="90"/>
      <c r="E131" s="401"/>
      <c r="F131" s="90"/>
      <c r="G131" s="133"/>
      <c r="H131" s="90"/>
      <c r="I131" s="90"/>
      <c r="J131" s="90"/>
      <c r="K131" s="91"/>
      <c r="L131" s="134"/>
      <c r="M131" s="90"/>
      <c r="N131" s="134"/>
      <c r="O131" s="90"/>
      <c r="P131" s="90"/>
      <c r="Q131" s="91"/>
      <c r="R131" s="91"/>
    </row>
    <row r="132" spans="1:18" s="11" customFormat="1" ht="18.75" customHeight="1">
      <c r="A132" s="131">
        <v>125</v>
      </c>
      <c r="B132" s="89"/>
      <c r="C132" s="89"/>
      <c r="D132" s="90"/>
      <c r="E132" s="401"/>
      <c r="F132" s="90"/>
      <c r="G132" s="133"/>
      <c r="H132" s="90"/>
      <c r="I132" s="90"/>
      <c r="J132" s="90"/>
      <c r="K132" s="91"/>
      <c r="L132" s="134"/>
      <c r="M132" s="90"/>
      <c r="N132" s="134"/>
      <c r="O132" s="90"/>
      <c r="P132" s="90"/>
      <c r="Q132" s="91"/>
      <c r="R132" s="91"/>
    </row>
    <row r="133" spans="1:18" s="11" customFormat="1" ht="18.75" customHeight="1">
      <c r="A133" s="131">
        <v>126</v>
      </c>
      <c r="B133" s="89"/>
      <c r="C133" s="89"/>
      <c r="D133" s="90"/>
      <c r="E133" s="401"/>
      <c r="F133" s="90"/>
      <c r="G133" s="133"/>
      <c r="H133" s="90"/>
      <c r="I133" s="90"/>
      <c r="J133" s="90"/>
      <c r="K133" s="91"/>
      <c r="L133" s="134"/>
      <c r="M133" s="90"/>
      <c r="N133" s="134"/>
      <c r="O133" s="90"/>
      <c r="P133" s="90"/>
      <c r="Q133" s="91"/>
      <c r="R133" s="91"/>
    </row>
    <row r="134" spans="1:18" s="11" customFormat="1" ht="18.75" customHeight="1">
      <c r="A134" s="131">
        <v>127</v>
      </c>
      <c r="B134" s="89"/>
      <c r="C134" s="89"/>
      <c r="D134" s="90"/>
      <c r="E134" s="401"/>
      <c r="F134" s="90"/>
      <c r="G134" s="133"/>
      <c r="H134" s="90"/>
      <c r="I134" s="90"/>
      <c r="J134" s="90"/>
      <c r="K134" s="91"/>
      <c r="L134" s="134"/>
      <c r="M134" s="90"/>
      <c r="N134" s="134"/>
      <c r="O134" s="90"/>
      <c r="P134" s="90"/>
      <c r="Q134" s="91"/>
      <c r="R134" s="91"/>
    </row>
    <row r="135" spans="1:18" s="11" customFormat="1" ht="18.75" customHeight="1">
      <c r="A135" s="131">
        <v>128</v>
      </c>
      <c r="B135" s="89"/>
      <c r="C135" s="89"/>
      <c r="D135" s="90"/>
      <c r="E135" s="401"/>
      <c r="F135" s="90"/>
      <c r="G135" s="133"/>
      <c r="H135" s="90"/>
      <c r="I135" s="90"/>
      <c r="J135" s="90"/>
      <c r="K135" s="91"/>
      <c r="L135" s="134"/>
      <c r="M135" s="90"/>
      <c r="N135" s="134"/>
      <c r="O135" s="90"/>
      <c r="P135" s="90"/>
      <c r="Q135" s="91"/>
      <c r="R135" s="91"/>
    </row>
  </sheetData>
  <mergeCells count="1">
    <mergeCell ref="A4:B4"/>
  </mergeCells>
  <conditionalFormatting sqref="E8:E22">
    <cfRule type="expression" priority="1" dxfId="0" stopIfTrue="1">
      <formula>OR(B8="",E8="")</formula>
    </cfRule>
    <cfRule type="expression" priority="2" dxfId="1" stopIfTrue="1">
      <formula>YEAR($E8)&gt;$U$4</formula>
    </cfRule>
    <cfRule type="expression" priority="3" dxfId="1" stopIfTrue="1">
      <formula>YEAR($E8)&lt;$U$3</formula>
    </cfRule>
  </conditionalFormatting>
  <printOptions horizontalCentered="1"/>
  <pageMargins left="0.35" right="0.35" top="0.39" bottom="0.39" header="0" footer="0"/>
  <pageSetup horizontalDpi="200" verticalDpi="200" orientation="landscape" paperSize="9" r:id="rId4"/>
  <rowBreaks count="6" manualBreakCount="6">
    <brk id="27" max="65535" man="1"/>
    <brk id="47" max="65535" man="1"/>
    <brk id="67" max="65535" man="1"/>
    <brk id="87" max="65535" man="1"/>
    <brk id="107" max="65535" man="1"/>
    <brk id="127" max="6553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workbookViewId="0" topLeftCell="A1">
      <pane ySplit="6" topLeftCell="BM7" activePane="bottomLeft" state="frozen"/>
      <selection pane="topLeft" activeCell="A4" sqref="A4:C4"/>
      <selection pane="bottomLeft" activeCell="B7" sqref="B7:C8"/>
    </sheetView>
  </sheetViews>
  <sheetFormatPr defaultColWidth="9.140625" defaultRowHeight="12.75"/>
  <cols>
    <col min="1" max="1" width="3.8515625" style="0" customWidth="1"/>
    <col min="2" max="2" width="22.8515625" style="0" customWidth="1"/>
    <col min="3" max="3" width="21.8515625" style="0" customWidth="1"/>
    <col min="4" max="4" width="7.7109375" style="57" customWidth="1"/>
    <col min="5" max="5" width="12.140625" style="402" customWidth="1"/>
    <col min="6" max="7" width="7.7109375" style="85" customWidth="1"/>
    <col min="8" max="10" width="7.7109375" style="57" customWidth="1"/>
    <col min="11" max="11" width="7.7109375" style="57" hidden="1" customWidth="1"/>
    <col min="12" max="14" width="6.8515625" style="57" hidden="1" customWidth="1"/>
    <col min="15" max="16" width="7.7109375" style="57" customWidth="1"/>
    <col min="17" max="17" width="6.8515625" style="57" hidden="1" customWidth="1"/>
    <col min="18" max="18" width="7.7109375" style="57" customWidth="1"/>
    <col min="20" max="21" width="9.140625" style="0" hidden="1" customWidth="1"/>
  </cols>
  <sheetData>
    <row r="1" spans="1:18" ht="26.25">
      <c r="A1" s="74">
        <f>'Week SetUp'!$A$6</f>
        <v>0</v>
      </c>
      <c r="B1" s="75"/>
      <c r="C1" s="75"/>
      <c r="D1" s="135" t="s">
        <v>120</v>
      </c>
      <c r="E1" s="135"/>
      <c r="F1" s="135"/>
      <c r="G1" s="94"/>
      <c r="H1" s="76"/>
      <c r="I1" s="77"/>
      <c r="J1" s="77"/>
      <c r="K1" s="77"/>
      <c r="L1" s="77"/>
      <c r="M1" s="77"/>
      <c r="N1" s="77"/>
      <c r="O1" s="77"/>
      <c r="P1" s="77"/>
      <c r="Q1" s="77"/>
      <c r="R1" s="96"/>
    </row>
    <row r="2" spans="1:18" ht="13.5" thickBot="1">
      <c r="A2" s="78" t="str">
        <f>'Week SetUp'!$A$8</f>
        <v>ITF Junior Circuit</v>
      </c>
      <c r="B2" s="78"/>
      <c r="C2" s="67"/>
      <c r="D2" s="135" t="s">
        <v>33</v>
      </c>
      <c r="E2" s="135"/>
      <c r="F2" s="86"/>
      <c r="G2" s="86"/>
      <c r="H2" s="86"/>
      <c r="I2" s="86"/>
      <c r="J2" s="76"/>
      <c r="K2" s="76"/>
      <c r="L2" s="76"/>
      <c r="M2" s="76"/>
      <c r="N2" s="76"/>
      <c r="O2" s="99"/>
      <c r="P2" s="66"/>
      <c r="Q2" s="66"/>
      <c r="R2" s="99"/>
    </row>
    <row r="3" spans="1:21" s="2" customFormat="1" ht="13.5" thickBot="1">
      <c r="A3" s="136" t="s">
        <v>34</v>
      </c>
      <c r="B3" s="137"/>
      <c r="C3" s="138"/>
      <c r="D3" s="23"/>
      <c r="E3" s="403"/>
      <c r="F3" s="139"/>
      <c r="G3" s="139"/>
      <c r="H3" s="23"/>
      <c r="I3" s="141"/>
      <c r="J3" s="142"/>
      <c r="K3" s="100"/>
      <c r="L3" s="143"/>
      <c r="M3" s="143"/>
      <c r="N3" s="143"/>
      <c r="O3" s="100" t="s">
        <v>22</v>
      </c>
      <c r="P3" s="101"/>
      <c r="Q3" s="144"/>
      <c r="R3" s="145"/>
      <c r="T3" s="392" t="s">
        <v>97</v>
      </c>
      <c r="U3" s="393">
        <f>YEAR($A$5)-18</f>
        <v>1882</v>
      </c>
    </row>
    <row r="4" spans="1:21" s="2" customFormat="1" ht="12.75">
      <c r="A4" s="60" t="s">
        <v>12</v>
      </c>
      <c r="B4" s="60"/>
      <c r="C4" s="58" t="s">
        <v>6</v>
      </c>
      <c r="D4" s="60" t="s">
        <v>7</v>
      </c>
      <c r="E4" s="58"/>
      <c r="F4" s="146"/>
      <c r="G4" s="146" t="s">
        <v>18</v>
      </c>
      <c r="H4" s="58"/>
      <c r="I4" s="108"/>
      <c r="J4" s="61" t="s">
        <v>8</v>
      </c>
      <c r="K4" s="147"/>
      <c r="L4" s="148"/>
      <c r="M4" s="148"/>
      <c r="N4" s="148"/>
      <c r="O4" s="147"/>
      <c r="P4" s="111"/>
      <c r="Q4" s="111"/>
      <c r="R4" s="149"/>
      <c r="T4" s="392" t="s">
        <v>98</v>
      </c>
      <c r="U4" s="393">
        <f>YEAR($A$5)-13</f>
        <v>1887</v>
      </c>
    </row>
    <row r="5" spans="1:18" s="2" customFormat="1" ht="13.5" thickBot="1">
      <c r="A5" s="412">
        <f>'Week SetUp'!$A$10</f>
        <v>0</v>
      </c>
      <c r="B5" s="412"/>
      <c r="C5" s="80">
        <f>'Week SetUp'!$C$10</f>
        <v>0</v>
      </c>
      <c r="D5" s="81">
        <f>'Week SetUp'!$D$10</f>
        <v>0</v>
      </c>
      <c r="E5" s="81"/>
      <c r="F5" s="81"/>
      <c r="G5" s="81">
        <f>'Week SetUp'!$A$12</f>
        <v>0</v>
      </c>
      <c r="H5" s="81"/>
      <c r="I5" s="150"/>
      <c r="J5" s="70">
        <f>'Week SetUp'!$E$10</f>
        <v>0</v>
      </c>
      <c r="K5" s="151"/>
      <c r="L5" s="70"/>
      <c r="M5" s="70"/>
      <c r="N5" s="70"/>
      <c r="O5" s="151"/>
      <c r="P5" s="81"/>
      <c r="Q5" s="81"/>
      <c r="R5" s="152">
        <f>COUNTA(R7:R134)</f>
        <v>0</v>
      </c>
    </row>
    <row r="6" spans="1:18" ht="30" customHeight="1" thickBot="1">
      <c r="A6" s="123" t="s">
        <v>20</v>
      </c>
      <c r="B6" s="124" t="s">
        <v>13</v>
      </c>
      <c r="C6" s="124" t="s">
        <v>14</v>
      </c>
      <c r="D6" s="124" t="s">
        <v>21</v>
      </c>
      <c r="E6" s="394" t="s">
        <v>94</v>
      </c>
      <c r="F6" s="125" t="s">
        <v>35</v>
      </c>
      <c r="G6" s="125" t="s">
        <v>36</v>
      </c>
      <c r="H6" s="126" t="s">
        <v>37</v>
      </c>
      <c r="I6" s="126" t="s">
        <v>38</v>
      </c>
      <c r="J6" s="125" t="s">
        <v>39</v>
      </c>
      <c r="K6" s="153"/>
      <c r="L6" s="128"/>
      <c r="M6" s="127" t="s">
        <v>40</v>
      </c>
      <c r="N6" s="128"/>
      <c r="O6" s="124" t="s">
        <v>30</v>
      </c>
      <c r="P6" s="130" t="s">
        <v>107</v>
      </c>
      <c r="Q6" s="154" t="s">
        <v>41</v>
      </c>
      <c r="R6" s="125" t="s">
        <v>42</v>
      </c>
    </row>
    <row r="7" spans="1:18" s="11" customFormat="1" ht="18.75" customHeight="1">
      <c r="A7" s="131">
        <v>1</v>
      </c>
      <c r="B7" s="89"/>
      <c r="C7" s="89"/>
      <c r="D7" s="90"/>
      <c r="E7" s="407"/>
      <c r="F7" s="155"/>
      <c r="G7" s="155"/>
      <c r="H7" s="90"/>
      <c r="I7" s="90"/>
      <c r="J7" s="91"/>
      <c r="K7" s="134"/>
      <c r="L7" s="156"/>
      <c r="M7" s="157"/>
      <c r="N7" s="156"/>
      <c r="O7" s="90"/>
      <c r="P7" s="90"/>
      <c r="Q7" s="159">
        <f aca="true" t="shared" si="0" ref="Q7:Q38">IF(O7="DA",1,IF(O7="WC",2,IF(O7="SE",3,IF(O7="Q",4,IF(O7="LL",5,999)))))</f>
        <v>999</v>
      </c>
      <c r="R7" s="91"/>
    </row>
    <row r="8" spans="1:18" s="11" customFormat="1" ht="18.75" customHeight="1">
      <c r="A8" s="131">
        <v>2</v>
      </c>
      <c r="B8" s="89"/>
      <c r="C8" s="89"/>
      <c r="D8" s="90"/>
      <c r="E8" s="407"/>
      <c r="F8" s="155"/>
      <c r="G8" s="155"/>
      <c r="H8" s="90"/>
      <c r="I8" s="90"/>
      <c r="J8" s="91"/>
      <c r="K8" s="134"/>
      <c r="L8" s="156"/>
      <c r="M8" s="157"/>
      <c r="N8" s="156"/>
      <c r="O8" s="90"/>
      <c r="P8" s="90"/>
      <c r="Q8" s="159">
        <f t="shared" si="0"/>
        <v>999</v>
      </c>
      <c r="R8" s="91"/>
    </row>
    <row r="9" spans="1:18" s="11" customFormat="1" ht="18.75" customHeight="1">
      <c r="A9" s="131">
        <v>3</v>
      </c>
      <c r="B9" s="89"/>
      <c r="C9" s="89"/>
      <c r="D9" s="90"/>
      <c r="E9" s="407"/>
      <c r="F9" s="155"/>
      <c r="G9" s="155"/>
      <c r="H9" s="90"/>
      <c r="I9" s="90"/>
      <c r="J9" s="91"/>
      <c r="K9" s="134"/>
      <c r="L9" s="156"/>
      <c r="M9" s="157"/>
      <c r="N9" s="156"/>
      <c r="O9" s="90"/>
      <c r="P9" s="90"/>
      <c r="Q9" s="159">
        <f t="shared" si="0"/>
        <v>999</v>
      </c>
      <c r="R9" s="91"/>
    </row>
    <row r="10" spans="1:18" s="11" customFormat="1" ht="18.75" customHeight="1">
      <c r="A10" s="131">
        <v>4</v>
      </c>
      <c r="B10" s="89"/>
      <c r="C10" s="89"/>
      <c r="D10" s="90"/>
      <c r="E10" s="407"/>
      <c r="F10" s="155"/>
      <c r="G10" s="155"/>
      <c r="H10" s="90"/>
      <c r="I10" s="90"/>
      <c r="J10" s="91"/>
      <c r="K10" s="134"/>
      <c r="L10" s="156"/>
      <c r="M10" s="157"/>
      <c r="N10" s="156"/>
      <c r="O10" s="90"/>
      <c r="P10" s="90"/>
      <c r="Q10" s="159">
        <f t="shared" si="0"/>
        <v>999</v>
      </c>
      <c r="R10" s="91"/>
    </row>
    <row r="11" spans="1:18" s="11" customFormat="1" ht="18.75" customHeight="1">
      <c r="A11" s="131">
        <v>5</v>
      </c>
      <c r="B11" s="89"/>
      <c r="C11" s="89"/>
      <c r="D11" s="90"/>
      <c r="E11" s="407"/>
      <c r="F11" s="155"/>
      <c r="G11" s="155"/>
      <c r="H11" s="90"/>
      <c r="I11" s="90"/>
      <c r="J11" s="91"/>
      <c r="K11" s="134"/>
      <c r="L11" s="156"/>
      <c r="M11" s="157"/>
      <c r="N11" s="156"/>
      <c r="O11" s="90"/>
      <c r="P11" s="90"/>
      <c r="Q11" s="159">
        <f t="shared" si="0"/>
        <v>999</v>
      </c>
      <c r="R11" s="91"/>
    </row>
    <row r="12" spans="1:18" s="11" customFormat="1" ht="18.75" customHeight="1">
      <c r="A12" s="131">
        <v>6</v>
      </c>
      <c r="B12" s="89"/>
      <c r="C12" s="89"/>
      <c r="D12" s="90"/>
      <c r="E12" s="407"/>
      <c r="F12" s="155"/>
      <c r="G12" s="155"/>
      <c r="H12" s="90"/>
      <c r="I12" s="90"/>
      <c r="J12" s="91"/>
      <c r="K12" s="134"/>
      <c r="L12" s="156"/>
      <c r="M12" s="157"/>
      <c r="N12" s="156"/>
      <c r="O12" s="90"/>
      <c r="P12" s="90"/>
      <c r="Q12" s="159">
        <f t="shared" si="0"/>
        <v>999</v>
      </c>
      <c r="R12" s="91"/>
    </row>
    <row r="13" spans="1:18" s="11" customFormat="1" ht="18.75" customHeight="1">
      <c r="A13" s="131">
        <v>7</v>
      </c>
      <c r="B13" s="89"/>
      <c r="C13" s="89"/>
      <c r="D13" s="90"/>
      <c r="E13" s="407"/>
      <c r="F13" s="155"/>
      <c r="G13" s="155"/>
      <c r="H13" s="90"/>
      <c r="I13" s="90"/>
      <c r="J13" s="91"/>
      <c r="K13" s="134"/>
      <c r="L13" s="156"/>
      <c r="M13" s="157"/>
      <c r="N13" s="156"/>
      <c r="O13" s="90"/>
      <c r="P13" s="90"/>
      <c r="Q13" s="159">
        <f t="shared" si="0"/>
        <v>999</v>
      </c>
      <c r="R13" s="91"/>
    </row>
    <row r="14" spans="1:18" s="11" customFormat="1" ht="18.75" customHeight="1">
      <c r="A14" s="131">
        <v>8</v>
      </c>
      <c r="B14" s="89"/>
      <c r="C14" s="89"/>
      <c r="D14" s="90"/>
      <c r="E14" s="407"/>
      <c r="F14" s="155"/>
      <c r="G14" s="155"/>
      <c r="H14" s="90"/>
      <c r="I14" s="90"/>
      <c r="J14" s="91"/>
      <c r="K14" s="134"/>
      <c r="L14" s="156"/>
      <c r="M14" s="157"/>
      <c r="N14" s="156"/>
      <c r="O14" s="90"/>
      <c r="P14" s="90"/>
      <c r="Q14" s="159">
        <f t="shared" si="0"/>
        <v>999</v>
      </c>
      <c r="R14" s="91"/>
    </row>
    <row r="15" spans="1:18" s="11" customFormat="1" ht="18.75" customHeight="1">
      <c r="A15" s="131">
        <v>9</v>
      </c>
      <c r="B15" s="89"/>
      <c r="C15" s="89"/>
      <c r="D15" s="90"/>
      <c r="E15" s="407"/>
      <c r="F15" s="155"/>
      <c r="G15" s="155"/>
      <c r="H15" s="90"/>
      <c r="I15" s="90"/>
      <c r="J15" s="91"/>
      <c r="K15" s="134"/>
      <c r="L15" s="156"/>
      <c r="M15" s="157"/>
      <c r="N15" s="156"/>
      <c r="O15" s="90"/>
      <c r="P15" s="399"/>
      <c r="Q15" s="159">
        <f t="shared" si="0"/>
        <v>999</v>
      </c>
      <c r="R15" s="91"/>
    </row>
    <row r="16" spans="1:18" s="11" customFormat="1" ht="18.75" customHeight="1">
      <c r="A16" s="131">
        <v>10</v>
      </c>
      <c r="B16" s="89"/>
      <c r="C16" s="89"/>
      <c r="D16" s="90"/>
      <c r="E16" s="407"/>
      <c r="F16" s="155"/>
      <c r="G16" s="155"/>
      <c r="H16" s="90"/>
      <c r="I16" s="90"/>
      <c r="J16" s="91"/>
      <c r="K16" s="134"/>
      <c r="L16" s="156"/>
      <c r="M16" s="157"/>
      <c r="N16" s="156"/>
      <c r="O16" s="90"/>
      <c r="P16" s="399"/>
      <c r="Q16" s="159">
        <f t="shared" si="0"/>
        <v>999</v>
      </c>
      <c r="R16" s="91"/>
    </row>
    <row r="17" spans="1:18" s="11" customFormat="1" ht="18.75" customHeight="1">
      <c r="A17" s="131">
        <v>11</v>
      </c>
      <c r="B17" s="89"/>
      <c r="C17" s="89"/>
      <c r="D17" s="90"/>
      <c r="E17" s="407"/>
      <c r="F17" s="155"/>
      <c r="G17" s="155"/>
      <c r="H17" s="90"/>
      <c r="I17" s="90"/>
      <c r="J17" s="91"/>
      <c r="K17" s="134"/>
      <c r="L17" s="156"/>
      <c r="M17" s="157"/>
      <c r="N17" s="156"/>
      <c r="O17" s="90"/>
      <c r="P17" s="399"/>
      <c r="Q17" s="159">
        <f t="shared" si="0"/>
        <v>999</v>
      </c>
      <c r="R17" s="91"/>
    </row>
    <row r="18" spans="1:18" s="11" customFormat="1" ht="18.75" customHeight="1">
      <c r="A18" s="131">
        <v>12</v>
      </c>
      <c r="B18" s="89"/>
      <c r="C18" s="89"/>
      <c r="D18" s="90"/>
      <c r="E18" s="407"/>
      <c r="F18" s="155"/>
      <c r="G18" s="155"/>
      <c r="H18" s="90"/>
      <c r="I18" s="90"/>
      <c r="J18" s="91"/>
      <c r="K18" s="134"/>
      <c r="L18" s="156"/>
      <c r="M18" s="157">
        <f>IF(R18="",999,R18)</f>
        <v>999</v>
      </c>
      <c r="N18" s="156"/>
      <c r="O18" s="90">
        <v>0</v>
      </c>
      <c r="P18" s="399"/>
      <c r="Q18" s="159">
        <f t="shared" si="0"/>
        <v>999</v>
      </c>
      <c r="R18" s="91"/>
    </row>
    <row r="19" spans="1:18" s="11" customFormat="1" ht="18.75" customHeight="1">
      <c r="A19" s="131">
        <v>13</v>
      </c>
      <c r="B19" s="89"/>
      <c r="C19" s="89"/>
      <c r="D19" s="90"/>
      <c r="E19" s="407"/>
      <c r="F19" s="155"/>
      <c r="G19" s="155"/>
      <c r="H19" s="90"/>
      <c r="I19" s="90"/>
      <c r="J19" s="91"/>
      <c r="K19" s="134"/>
      <c r="L19" s="156"/>
      <c r="M19" s="157">
        <f>IF(R19="",999,R19)</f>
        <v>999</v>
      </c>
      <c r="N19" s="156"/>
      <c r="O19" s="90">
        <v>0</v>
      </c>
      <c r="P19" s="399"/>
      <c r="Q19" s="159">
        <f t="shared" si="0"/>
        <v>999</v>
      </c>
      <c r="R19" s="91"/>
    </row>
    <row r="20" spans="1:18" s="11" customFormat="1" ht="18.75" customHeight="1">
      <c r="A20" s="131">
        <v>14</v>
      </c>
      <c r="B20" s="89"/>
      <c r="C20" s="89"/>
      <c r="D20" s="90"/>
      <c r="E20" s="407"/>
      <c r="F20" s="155"/>
      <c r="G20" s="155"/>
      <c r="H20" s="90"/>
      <c r="I20" s="90"/>
      <c r="J20" s="91"/>
      <c r="K20" s="134"/>
      <c r="L20" s="156"/>
      <c r="M20" s="157">
        <f>IF(R20="",999,R20)</f>
        <v>999</v>
      </c>
      <c r="N20" s="156"/>
      <c r="O20" s="90">
        <v>0</v>
      </c>
      <c r="P20" s="399"/>
      <c r="Q20" s="159">
        <f t="shared" si="0"/>
        <v>999</v>
      </c>
      <c r="R20" s="91"/>
    </row>
    <row r="21" spans="1:18" s="11" customFormat="1" ht="18.75" customHeight="1">
      <c r="A21" s="131">
        <v>15</v>
      </c>
      <c r="B21" s="89"/>
      <c r="C21" s="89"/>
      <c r="D21" s="90"/>
      <c r="E21" s="407"/>
      <c r="F21" s="155"/>
      <c r="G21" s="155"/>
      <c r="H21" s="90"/>
      <c r="I21" s="90"/>
      <c r="J21" s="91"/>
      <c r="K21" s="134"/>
      <c r="L21" s="156"/>
      <c r="M21" s="157">
        <f>IF(R21="",999,R21)</f>
        <v>999</v>
      </c>
      <c r="N21" s="156"/>
      <c r="O21" s="90">
        <v>0</v>
      </c>
      <c r="P21" s="399"/>
      <c r="Q21" s="159">
        <f t="shared" si="0"/>
        <v>999</v>
      </c>
      <c r="R21" s="91"/>
    </row>
    <row r="22" spans="1:18" s="11" customFormat="1" ht="18.75" customHeight="1">
      <c r="A22" s="131">
        <v>16</v>
      </c>
      <c r="B22" s="89"/>
      <c r="C22" s="89"/>
      <c r="D22" s="90"/>
      <c r="E22" s="404"/>
      <c r="F22" s="155"/>
      <c r="G22" s="155"/>
      <c r="H22" s="90"/>
      <c r="I22" s="90"/>
      <c r="J22" s="91"/>
      <c r="K22" s="134"/>
      <c r="L22" s="156"/>
      <c r="M22" s="157">
        <f aca="true" t="shared" si="1" ref="M22:M38">IF(R22="",999,R22)</f>
        <v>999</v>
      </c>
      <c r="N22" s="156"/>
      <c r="O22" s="90"/>
      <c r="P22" s="399"/>
      <c r="Q22" s="159">
        <f t="shared" si="0"/>
        <v>999</v>
      </c>
      <c r="R22" s="91"/>
    </row>
    <row r="23" spans="1:18" s="11" customFormat="1" ht="18.75" customHeight="1">
      <c r="A23" s="131">
        <v>17</v>
      </c>
      <c r="B23" s="89"/>
      <c r="C23" s="89"/>
      <c r="D23" s="90"/>
      <c r="E23" s="404"/>
      <c r="F23" s="155"/>
      <c r="G23" s="155"/>
      <c r="H23" s="90"/>
      <c r="I23" s="90"/>
      <c r="J23" s="91"/>
      <c r="K23" s="134"/>
      <c r="L23" s="156"/>
      <c r="M23" s="157">
        <f t="shared" si="1"/>
        <v>999</v>
      </c>
      <c r="N23" s="156"/>
      <c r="O23" s="90"/>
      <c r="P23" s="399"/>
      <c r="Q23" s="159">
        <f t="shared" si="0"/>
        <v>999</v>
      </c>
      <c r="R23" s="91"/>
    </row>
    <row r="24" spans="1:18" s="11" customFormat="1" ht="18.75" customHeight="1">
      <c r="A24" s="131">
        <v>18</v>
      </c>
      <c r="B24" s="89"/>
      <c r="C24" s="89"/>
      <c r="D24" s="90"/>
      <c r="E24" s="404"/>
      <c r="F24" s="155"/>
      <c r="G24" s="155"/>
      <c r="H24" s="90"/>
      <c r="I24" s="90"/>
      <c r="J24" s="91"/>
      <c r="K24" s="134"/>
      <c r="L24" s="156"/>
      <c r="M24" s="157">
        <f t="shared" si="1"/>
        <v>999</v>
      </c>
      <c r="N24" s="156"/>
      <c r="O24" s="90"/>
      <c r="P24" s="399"/>
      <c r="Q24" s="159">
        <f t="shared" si="0"/>
        <v>999</v>
      </c>
      <c r="R24" s="91"/>
    </row>
    <row r="25" spans="1:18" s="11" customFormat="1" ht="18.75" customHeight="1">
      <c r="A25" s="131">
        <v>19</v>
      </c>
      <c r="B25" s="89"/>
      <c r="C25" s="89"/>
      <c r="D25" s="90"/>
      <c r="E25" s="404"/>
      <c r="F25" s="155"/>
      <c r="G25" s="155"/>
      <c r="H25" s="90"/>
      <c r="I25" s="90"/>
      <c r="J25" s="91"/>
      <c r="K25" s="134"/>
      <c r="L25" s="156"/>
      <c r="M25" s="157">
        <f t="shared" si="1"/>
        <v>999</v>
      </c>
      <c r="N25" s="156"/>
      <c r="O25" s="90"/>
      <c r="P25" s="399"/>
      <c r="Q25" s="159">
        <f t="shared" si="0"/>
        <v>999</v>
      </c>
      <c r="R25" s="91"/>
    </row>
    <row r="26" spans="1:18" s="11" customFormat="1" ht="18.75" customHeight="1">
      <c r="A26" s="131">
        <v>20</v>
      </c>
      <c r="B26" s="89"/>
      <c r="C26" s="89"/>
      <c r="D26" s="90"/>
      <c r="E26" s="404"/>
      <c r="F26" s="155"/>
      <c r="G26" s="155"/>
      <c r="H26" s="90"/>
      <c r="I26" s="90"/>
      <c r="J26" s="91"/>
      <c r="K26" s="134"/>
      <c r="L26" s="156"/>
      <c r="M26" s="157">
        <f t="shared" si="1"/>
        <v>999</v>
      </c>
      <c r="N26" s="156"/>
      <c r="O26" s="90"/>
      <c r="P26" s="399"/>
      <c r="Q26" s="159">
        <f t="shared" si="0"/>
        <v>999</v>
      </c>
      <c r="R26" s="91"/>
    </row>
    <row r="27" spans="1:18" s="11" customFormat="1" ht="18.75" customHeight="1">
      <c r="A27" s="131">
        <v>21</v>
      </c>
      <c r="B27" s="89"/>
      <c r="C27" s="89"/>
      <c r="D27" s="90"/>
      <c r="E27" s="404"/>
      <c r="F27" s="155"/>
      <c r="G27" s="155"/>
      <c r="H27" s="90"/>
      <c r="I27" s="90"/>
      <c r="J27" s="91"/>
      <c r="K27" s="134"/>
      <c r="L27" s="156"/>
      <c r="M27" s="157">
        <f t="shared" si="1"/>
        <v>999</v>
      </c>
      <c r="N27" s="156"/>
      <c r="O27" s="90"/>
      <c r="P27" s="399"/>
      <c r="Q27" s="159">
        <f t="shared" si="0"/>
        <v>999</v>
      </c>
      <c r="R27" s="91"/>
    </row>
    <row r="28" spans="1:18" s="11" customFormat="1" ht="18.75" customHeight="1">
      <c r="A28" s="131">
        <v>22</v>
      </c>
      <c r="B28" s="89"/>
      <c r="C28" s="89"/>
      <c r="D28" s="90"/>
      <c r="E28" s="404"/>
      <c r="F28" s="155"/>
      <c r="G28" s="155"/>
      <c r="H28" s="90"/>
      <c r="I28" s="90"/>
      <c r="J28" s="91"/>
      <c r="K28" s="134"/>
      <c r="L28" s="156"/>
      <c r="M28" s="157">
        <f t="shared" si="1"/>
        <v>999</v>
      </c>
      <c r="N28" s="156"/>
      <c r="O28" s="90"/>
      <c r="P28" s="399"/>
      <c r="Q28" s="159">
        <f t="shared" si="0"/>
        <v>999</v>
      </c>
      <c r="R28" s="91"/>
    </row>
    <row r="29" spans="1:18" s="11" customFormat="1" ht="18.75" customHeight="1">
      <c r="A29" s="131">
        <v>23</v>
      </c>
      <c r="B29" s="89"/>
      <c r="C29" s="89"/>
      <c r="D29" s="90"/>
      <c r="E29" s="404"/>
      <c r="F29" s="155"/>
      <c r="G29" s="155"/>
      <c r="H29" s="90"/>
      <c r="I29" s="90"/>
      <c r="J29" s="91"/>
      <c r="K29" s="134"/>
      <c r="L29" s="156"/>
      <c r="M29" s="157">
        <f t="shared" si="1"/>
        <v>999</v>
      </c>
      <c r="N29" s="156"/>
      <c r="O29" s="90"/>
      <c r="P29" s="399"/>
      <c r="Q29" s="159">
        <f t="shared" si="0"/>
        <v>999</v>
      </c>
      <c r="R29" s="91"/>
    </row>
    <row r="30" spans="1:18" s="11" customFormat="1" ht="18.75" customHeight="1">
      <c r="A30" s="131">
        <v>24</v>
      </c>
      <c r="B30" s="89"/>
      <c r="C30" s="89"/>
      <c r="D30" s="90"/>
      <c r="E30" s="404"/>
      <c r="F30" s="155"/>
      <c r="G30" s="155"/>
      <c r="H30" s="90"/>
      <c r="I30" s="90"/>
      <c r="J30" s="91"/>
      <c r="K30" s="134"/>
      <c r="L30" s="156"/>
      <c r="M30" s="157">
        <f t="shared" si="1"/>
        <v>999</v>
      </c>
      <c r="N30" s="156"/>
      <c r="O30" s="90"/>
      <c r="P30" s="399"/>
      <c r="Q30" s="159">
        <f t="shared" si="0"/>
        <v>999</v>
      </c>
      <c r="R30" s="91"/>
    </row>
    <row r="31" spans="1:18" s="11" customFormat="1" ht="18.75" customHeight="1">
      <c r="A31" s="131">
        <v>25</v>
      </c>
      <c r="B31" s="89"/>
      <c r="C31" s="89"/>
      <c r="D31" s="90"/>
      <c r="E31" s="404"/>
      <c r="F31" s="155"/>
      <c r="G31" s="155"/>
      <c r="H31" s="90"/>
      <c r="I31" s="90"/>
      <c r="J31" s="91"/>
      <c r="K31" s="134"/>
      <c r="L31" s="156"/>
      <c r="M31" s="157">
        <f t="shared" si="1"/>
        <v>999</v>
      </c>
      <c r="N31" s="156"/>
      <c r="O31" s="90"/>
      <c r="P31" s="399"/>
      <c r="Q31" s="159">
        <f t="shared" si="0"/>
        <v>999</v>
      </c>
      <c r="R31" s="91"/>
    </row>
    <row r="32" spans="1:18" s="11" customFormat="1" ht="18.75" customHeight="1">
      <c r="A32" s="131">
        <v>26</v>
      </c>
      <c r="B32" s="89"/>
      <c r="C32" s="89"/>
      <c r="D32" s="90"/>
      <c r="E32" s="404"/>
      <c r="F32" s="155"/>
      <c r="G32" s="155"/>
      <c r="H32" s="90"/>
      <c r="I32" s="90"/>
      <c r="J32" s="91"/>
      <c r="K32" s="134"/>
      <c r="L32" s="156"/>
      <c r="M32" s="157">
        <f t="shared" si="1"/>
        <v>999</v>
      </c>
      <c r="N32" s="156"/>
      <c r="O32" s="90"/>
      <c r="P32" s="399"/>
      <c r="Q32" s="159">
        <f t="shared" si="0"/>
        <v>999</v>
      </c>
      <c r="R32" s="91"/>
    </row>
    <row r="33" spans="1:18" s="11" customFormat="1" ht="18.75" customHeight="1">
      <c r="A33" s="131">
        <v>27</v>
      </c>
      <c r="B33" s="89"/>
      <c r="C33" s="89"/>
      <c r="D33" s="90"/>
      <c r="E33" s="404"/>
      <c r="F33" s="155"/>
      <c r="G33" s="155"/>
      <c r="H33" s="90"/>
      <c r="I33" s="90"/>
      <c r="J33" s="91"/>
      <c r="K33" s="134"/>
      <c r="L33" s="156"/>
      <c r="M33" s="157">
        <f t="shared" si="1"/>
        <v>999</v>
      </c>
      <c r="N33" s="156"/>
      <c r="O33" s="90"/>
      <c r="P33" s="399"/>
      <c r="Q33" s="159">
        <f t="shared" si="0"/>
        <v>999</v>
      </c>
      <c r="R33" s="91"/>
    </row>
    <row r="34" spans="1:18" s="11" customFormat="1" ht="18.75" customHeight="1">
      <c r="A34" s="131">
        <v>28</v>
      </c>
      <c r="B34" s="89"/>
      <c r="C34" s="89"/>
      <c r="D34" s="90"/>
      <c r="E34" s="404"/>
      <c r="F34" s="155"/>
      <c r="G34" s="155"/>
      <c r="H34" s="90"/>
      <c r="I34" s="90"/>
      <c r="J34" s="91"/>
      <c r="K34" s="134"/>
      <c r="L34" s="156"/>
      <c r="M34" s="157">
        <f t="shared" si="1"/>
        <v>999</v>
      </c>
      <c r="N34" s="156"/>
      <c r="O34" s="90"/>
      <c r="P34" s="399"/>
      <c r="Q34" s="159">
        <f t="shared" si="0"/>
        <v>999</v>
      </c>
      <c r="R34" s="91"/>
    </row>
    <row r="35" spans="1:18" s="11" customFormat="1" ht="18.75" customHeight="1">
      <c r="A35" s="131">
        <v>29</v>
      </c>
      <c r="B35" s="89"/>
      <c r="C35" s="89"/>
      <c r="D35" s="90"/>
      <c r="E35" s="404"/>
      <c r="F35" s="155"/>
      <c r="G35" s="155"/>
      <c r="H35" s="90"/>
      <c r="I35" s="90"/>
      <c r="J35" s="91"/>
      <c r="K35" s="134"/>
      <c r="L35" s="156"/>
      <c r="M35" s="157">
        <f t="shared" si="1"/>
        <v>999</v>
      </c>
      <c r="N35" s="156"/>
      <c r="O35" s="90"/>
      <c r="P35" s="399"/>
      <c r="Q35" s="159">
        <f t="shared" si="0"/>
        <v>999</v>
      </c>
      <c r="R35" s="91"/>
    </row>
    <row r="36" spans="1:18" s="11" customFormat="1" ht="18.75" customHeight="1">
      <c r="A36" s="131">
        <v>30</v>
      </c>
      <c r="B36" s="89"/>
      <c r="C36" s="89"/>
      <c r="D36" s="90"/>
      <c r="E36" s="404"/>
      <c r="F36" s="155"/>
      <c r="G36" s="155"/>
      <c r="H36" s="90"/>
      <c r="I36" s="90"/>
      <c r="J36" s="91"/>
      <c r="K36" s="134"/>
      <c r="L36" s="156"/>
      <c r="M36" s="157">
        <f t="shared" si="1"/>
        <v>999</v>
      </c>
      <c r="N36" s="156"/>
      <c r="O36" s="90"/>
      <c r="P36" s="399"/>
      <c r="Q36" s="159">
        <f t="shared" si="0"/>
        <v>999</v>
      </c>
      <c r="R36" s="91"/>
    </row>
    <row r="37" spans="1:18" s="11" customFormat="1" ht="18.75" customHeight="1">
      <c r="A37" s="131">
        <v>31</v>
      </c>
      <c r="B37" s="89"/>
      <c r="C37" s="89"/>
      <c r="D37" s="90"/>
      <c r="E37" s="404"/>
      <c r="F37" s="155"/>
      <c r="G37" s="155"/>
      <c r="H37" s="90"/>
      <c r="I37" s="90"/>
      <c r="J37" s="91"/>
      <c r="K37" s="134"/>
      <c r="L37" s="156"/>
      <c r="M37" s="157">
        <f t="shared" si="1"/>
        <v>999</v>
      </c>
      <c r="N37" s="156"/>
      <c r="O37" s="90"/>
      <c r="P37" s="399"/>
      <c r="Q37" s="159">
        <f t="shared" si="0"/>
        <v>999</v>
      </c>
      <c r="R37" s="91"/>
    </row>
    <row r="38" spans="1:18" s="11" customFormat="1" ht="18.75" customHeight="1">
      <c r="A38" s="131">
        <v>32</v>
      </c>
      <c r="B38" s="89"/>
      <c r="C38" s="89"/>
      <c r="D38" s="90"/>
      <c r="E38" s="404"/>
      <c r="F38" s="155"/>
      <c r="G38" s="155"/>
      <c r="H38" s="90"/>
      <c r="I38" s="90"/>
      <c r="J38" s="91"/>
      <c r="K38" s="134"/>
      <c r="L38" s="156"/>
      <c r="M38" s="157">
        <f t="shared" si="1"/>
        <v>999</v>
      </c>
      <c r="N38" s="156"/>
      <c r="O38" s="90"/>
      <c r="P38" s="399"/>
      <c r="Q38" s="159">
        <f t="shared" si="0"/>
        <v>999</v>
      </c>
      <c r="R38" s="91"/>
    </row>
    <row r="39" spans="1:18" s="11" customFormat="1" ht="18.75" customHeight="1">
      <c r="A39" s="131">
        <v>33</v>
      </c>
      <c r="B39" s="89"/>
      <c r="C39" s="89"/>
      <c r="D39" s="90"/>
      <c r="E39" s="404"/>
      <c r="F39" s="155"/>
      <c r="G39" s="155"/>
      <c r="H39" s="90"/>
      <c r="I39" s="90"/>
      <c r="J39" s="91"/>
      <c r="K39" s="134"/>
      <c r="L39" s="156"/>
      <c r="M39" s="157">
        <f aca="true" t="shared" si="2" ref="M39:M70">IF(R39="",999,R39)</f>
        <v>999</v>
      </c>
      <c r="N39" s="156"/>
      <c r="O39" s="90"/>
      <c r="P39" s="399"/>
      <c r="Q39" s="159">
        <f aca="true" t="shared" si="3" ref="Q39:Q70">IF(O39="DA",1,IF(O39="WC",2,IF(O39="SE",3,IF(O39="Q",4,IF(O39="LL",5,999)))))</f>
        <v>999</v>
      </c>
      <c r="R39" s="91"/>
    </row>
    <row r="40" spans="1:18" s="11" customFormat="1" ht="18.75" customHeight="1">
      <c r="A40" s="131">
        <v>34</v>
      </c>
      <c r="B40" s="89"/>
      <c r="C40" s="89"/>
      <c r="D40" s="90"/>
      <c r="E40" s="404"/>
      <c r="F40" s="155"/>
      <c r="G40" s="155"/>
      <c r="H40" s="90"/>
      <c r="I40" s="90"/>
      <c r="J40" s="91"/>
      <c r="K40" s="134"/>
      <c r="L40" s="156"/>
      <c r="M40" s="157">
        <f t="shared" si="2"/>
        <v>999</v>
      </c>
      <c r="N40" s="156"/>
      <c r="O40" s="90"/>
      <c r="P40" s="399"/>
      <c r="Q40" s="159">
        <f t="shared" si="3"/>
        <v>999</v>
      </c>
      <c r="R40" s="91"/>
    </row>
    <row r="41" spans="1:18" s="11" customFormat="1" ht="18.75" customHeight="1">
      <c r="A41" s="131">
        <v>35</v>
      </c>
      <c r="B41" s="89"/>
      <c r="C41" s="89"/>
      <c r="D41" s="90"/>
      <c r="E41" s="404"/>
      <c r="F41" s="155"/>
      <c r="G41" s="155"/>
      <c r="H41" s="90"/>
      <c r="I41" s="90"/>
      <c r="J41" s="91"/>
      <c r="K41" s="134"/>
      <c r="L41" s="156"/>
      <c r="M41" s="157">
        <f t="shared" si="2"/>
        <v>999</v>
      </c>
      <c r="N41" s="156"/>
      <c r="O41" s="90"/>
      <c r="P41" s="399"/>
      <c r="Q41" s="159">
        <f t="shared" si="3"/>
        <v>999</v>
      </c>
      <c r="R41" s="91"/>
    </row>
    <row r="42" spans="1:18" s="11" customFormat="1" ht="18.75" customHeight="1">
      <c r="A42" s="131">
        <v>36</v>
      </c>
      <c r="B42" s="89"/>
      <c r="C42" s="89"/>
      <c r="D42" s="90"/>
      <c r="E42" s="404"/>
      <c r="F42" s="155"/>
      <c r="G42" s="155"/>
      <c r="H42" s="90"/>
      <c r="I42" s="90"/>
      <c r="J42" s="91"/>
      <c r="K42" s="134"/>
      <c r="L42" s="156"/>
      <c r="M42" s="157">
        <f t="shared" si="2"/>
        <v>999</v>
      </c>
      <c r="N42" s="156"/>
      <c r="O42" s="90"/>
      <c r="P42" s="399"/>
      <c r="Q42" s="159">
        <f t="shared" si="3"/>
        <v>999</v>
      </c>
      <c r="R42" s="91"/>
    </row>
    <row r="43" spans="1:18" s="11" customFormat="1" ht="18.75" customHeight="1">
      <c r="A43" s="131">
        <v>37</v>
      </c>
      <c r="B43" s="89"/>
      <c r="C43" s="89"/>
      <c r="D43" s="90"/>
      <c r="E43" s="404"/>
      <c r="F43" s="155"/>
      <c r="G43" s="155"/>
      <c r="H43" s="90"/>
      <c r="I43" s="90"/>
      <c r="J43" s="91"/>
      <c r="K43" s="134"/>
      <c r="L43" s="156"/>
      <c r="M43" s="157">
        <f t="shared" si="2"/>
        <v>999</v>
      </c>
      <c r="N43" s="156"/>
      <c r="O43" s="90"/>
      <c r="P43" s="399"/>
      <c r="Q43" s="159">
        <f t="shared" si="3"/>
        <v>999</v>
      </c>
      <c r="R43" s="91"/>
    </row>
    <row r="44" spans="1:18" s="11" customFormat="1" ht="18.75" customHeight="1">
      <c r="A44" s="131">
        <v>38</v>
      </c>
      <c r="B44" s="89"/>
      <c r="C44" s="89"/>
      <c r="D44" s="90"/>
      <c r="E44" s="404"/>
      <c r="F44" s="155"/>
      <c r="G44" s="155"/>
      <c r="H44" s="90"/>
      <c r="I44" s="90"/>
      <c r="J44" s="91"/>
      <c r="K44" s="134"/>
      <c r="L44" s="156"/>
      <c r="M44" s="157">
        <f t="shared" si="2"/>
        <v>999</v>
      </c>
      <c r="N44" s="156"/>
      <c r="O44" s="90"/>
      <c r="P44" s="399"/>
      <c r="Q44" s="159">
        <f t="shared" si="3"/>
        <v>999</v>
      </c>
      <c r="R44" s="91"/>
    </row>
    <row r="45" spans="1:18" s="11" customFormat="1" ht="18.75" customHeight="1">
      <c r="A45" s="131">
        <v>39</v>
      </c>
      <c r="B45" s="89"/>
      <c r="C45" s="89"/>
      <c r="D45" s="90"/>
      <c r="E45" s="404"/>
      <c r="F45" s="155"/>
      <c r="G45" s="155"/>
      <c r="H45" s="90"/>
      <c r="I45" s="90"/>
      <c r="J45" s="91"/>
      <c r="K45" s="134"/>
      <c r="L45" s="156"/>
      <c r="M45" s="157">
        <f t="shared" si="2"/>
        <v>999</v>
      </c>
      <c r="N45" s="156"/>
      <c r="O45" s="90"/>
      <c r="P45" s="399"/>
      <c r="Q45" s="159">
        <f t="shared" si="3"/>
        <v>999</v>
      </c>
      <c r="R45" s="91"/>
    </row>
    <row r="46" spans="1:18" s="11" customFormat="1" ht="18.75" customHeight="1">
      <c r="A46" s="131">
        <v>40</v>
      </c>
      <c r="B46" s="89"/>
      <c r="C46" s="89"/>
      <c r="D46" s="90"/>
      <c r="E46" s="404"/>
      <c r="F46" s="155"/>
      <c r="G46" s="155"/>
      <c r="H46" s="90"/>
      <c r="I46" s="90"/>
      <c r="J46" s="91"/>
      <c r="K46" s="134"/>
      <c r="L46" s="156"/>
      <c r="M46" s="157">
        <f t="shared" si="2"/>
        <v>999</v>
      </c>
      <c r="N46" s="156"/>
      <c r="O46" s="90"/>
      <c r="P46" s="399"/>
      <c r="Q46" s="159">
        <f t="shared" si="3"/>
        <v>999</v>
      </c>
      <c r="R46" s="91"/>
    </row>
    <row r="47" spans="1:18" s="11" customFormat="1" ht="18.75" customHeight="1">
      <c r="A47" s="131">
        <v>41</v>
      </c>
      <c r="B47" s="89"/>
      <c r="C47" s="89"/>
      <c r="D47" s="90"/>
      <c r="E47" s="404"/>
      <c r="F47" s="155"/>
      <c r="G47" s="155"/>
      <c r="H47" s="90"/>
      <c r="I47" s="90"/>
      <c r="J47" s="91"/>
      <c r="K47" s="134"/>
      <c r="L47" s="156"/>
      <c r="M47" s="157">
        <f t="shared" si="2"/>
        <v>999</v>
      </c>
      <c r="N47" s="156"/>
      <c r="O47" s="90"/>
      <c r="P47" s="399"/>
      <c r="Q47" s="159">
        <f t="shared" si="3"/>
        <v>999</v>
      </c>
      <c r="R47" s="91"/>
    </row>
    <row r="48" spans="1:18" s="11" customFormat="1" ht="18.75" customHeight="1">
      <c r="A48" s="131">
        <v>42</v>
      </c>
      <c r="B48" s="89"/>
      <c r="C48" s="89"/>
      <c r="D48" s="90"/>
      <c r="E48" s="404"/>
      <c r="F48" s="155"/>
      <c r="G48" s="155"/>
      <c r="H48" s="90"/>
      <c r="I48" s="90"/>
      <c r="J48" s="91"/>
      <c r="K48" s="134"/>
      <c r="L48" s="156"/>
      <c r="M48" s="157">
        <f t="shared" si="2"/>
        <v>999</v>
      </c>
      <c r="N48" s="156"/>
      <c r="O48" s="90"/>
      <c r="P48" s="399"/>
      <c r="Q48" s="159">
        <f t="shared" si="3"/>
        <v>999</v>
      </c>
      <c r="R48" s="91"/>
    </row>
    <row r="49" spans="1:18" s="11" customFormat="1" ht="18.75" customHeight="1">
      <c r="A49" s="131">
        <v>43</v>
      </c>
      <c r="B49" s="89"/>
      <c r="C49" s="89"/>
      <c r="D49" s="90"/>
      <c r="E49" s="404"/>
      <c r="F49" s="155"/>
      <c r="G49" s="155"/>
      <c r="H49" s="90"/>
      <c r="I49" s="90"/>
      <c r="J49" s="91"/>
      <c r="K49" s="134"/>
      <c r="L49" s="156"/>
      <c r="M49" s="157">
        <f t="shared" si="2"/>
        <v>999</v>
      </c>
      <c r="N49" s="156"/>
      <c r="O49" s="90"/>
      <c r="P49" s="399"/>
      <c r="Q49" s="159">
        <f t="shared" si="3"/>
        <v>999</v>
      </c>
      <c r="R49" s="91"/>
    </row>
    <row r="50" spans="1:18" s="11" customFormat="1" ht="18.75" customHeight="1">
      <c r="A50" s="131">
        <v>44</v>
      </c>
      <c r="B50" s="89"/>
      <c r="C50" s="89"/>
      <c r="D50" s="90"/>
      <c r="E50" s="404"/>
      <c r="F50" s="155"/>
      <c r="G50" s="155"/>
      <c r="H50" s="90"/>
      <c r="I50" s="90"/>
      <c r="J50" s="91"/>
      <c r="K50" s="134"/>
      <c r="L50" s="156"/>
      <c r="M50" s="157">
        <f t="shared" si="2"/>
        <v>999</v>
      </c>
      <c r="N50" s="156"/>
      <c r="O50" s="90"/>
      <c r="P50" s="399"/>
      <c r="Q50" s="159">
        <f t="shared" si="3"/>
        <v>999</v>
      </c>
      <c r="R50" s="91"/>
    </row>
    <row r="51" spans="1:18" s="11" customFormat="1" ht="18.75" customHeight="1">
      <c r="A51" s="131">
        <v>45</v>
      </c>
      <c r="B51" s="89"/>
      <c r="C51" s="89"/>
      <c r="D51" s="90"/>
      <c r="E51" s="404"/>
      <c r="F51" s="155"/>
      <c r="G51" s="155"/>
      <c r="H51" s="90"/>
      <c r="I51" s="90"/>
      <c r="J51" s="91"/>
      <c r="K51" s="134"/>
      <c r="L51" s="156"/>
      <c r="M51" s="157">
        <f t="shared" si="2"/>
        <v>999</v>
      </c>
      <c r="N51" s="156"/>
      <c r="O51" s="90"/>
      <c r="P51" s="399"/>
      <c r="Q51" s="159">
        <f t="shared" si="3"/>
        <v>999</v>
      </c>
      <c r="R51" s="91"/>
    </row>
    <row r="52" spans="1:18" s="11" customFormat="1" ht="18.75" customHeight="1">
      <c r="A52" s="131">
        <v>46</v>
      </c>
      <c r="B52" s="89"/>
      <c r="C52" s="89"/>
      <c r="D52" s="90"/>
      <c r="E52" s="404"/>
      <c r="F52" s="155"/>
      <c r="G52" s="155"/>
      <c r="H52" s="90"/>
      <c r="I52" s="90"/>
      <c r="J52" s="91"/>
      <c r="K52" s="134"/>
      <c r="L52" s="156"/>
      <c r="M52" s="157">
        <f t="shared" si="2"/>
        <v>999</v>
      </c>
      <c r="N52" s="156"/>
      <c r="O52" s="90"/>
      <c r="P52" s="399"/>
      <c r="Q52" s="159">
        <f t="shared" si="3"/>
        <v>999</v>
      </c>
      <c r="R52" s="91"/>
    </row>
    <row r="53" spans="1:18" s="11" customFormat="1" ht="18.75" customHeight="1">
      <c r="A53" s="131">
        <v>47</v>
      </c>
      <c r="B53" s="89"/>
      <c r="C53" s="89"/>
      <c r="D53" s="90"/>
      <c r="E53" s="404"/>
      <c r="F53" s="155"/>
      <c r="G53" s="155"/>
      <c r="H53" s="90"/>
      <c r="I53" s="90"/>
      <c r="J53" s="91"/>
      <c r="K53" s="134"/>
      <c r="L53" s="156"/>
      <c r="M53" s="157">
        <f t="shared" si="2"/>
        <v>999</v>
      </c>
      <c r="N53" s="156"/>
      <c r="O53" s="90"/>
      <c r="P53" s="399"/>
      <c r="Q53" s="159">
        <f t="shared" si="3"/>
        <v>999</v>
      </c>
      <c r="R53" s="91"/>
    </row>
    <row r="54" spans="1:18" s="11" customFormat="1" ht="18.75" customHeight="1">
      <c r="A54" s="131">
        <v>48</v>
      </c>
      <c r="B54" s="89"/>
      <c r="C54" s="89"/>
      <c r="D54" s="90"/>
      <c r="E54" s="404"/>
      <c r="F54" s="155"/>
      <c r="G54" s="155"/>
      <c r="H54" s="90"/>
      <c r="I54" s="90"/>
      <c r="J54" s="91"/>
      <c r="K54" s="134"/>
      <c r="L54" s="156"/>
      <c r="M54" s="157">
        <f t="shared" si="2"/>
        <v>999</v>
      </c>
      <c r="N54" s="156"/>
      <c r="O54" s="90"/>
      <c r="P54" s="399"/>
      <c r="Q54" s="159">
        <f t="shared" si="3"/>
        <v>999</v>
      </c>
      <c r="R54" s="91"/>
    </row>
    <row r="55" spans="1:18" s="11" customFormat="1" ht="18.75" customHeight="1">
      <c r="A55" s="131">
        <v>49</v>
      </c>
      <c r="B55" s="89"/>
      <c r="C55" s="89"/>
      <c r="D55" s="90"/>
      <c r="E55" s="404"/>
      <c r="F55" s="155"/>
      <c r="G55" s="155"/>
      <c r="H55" s="90"/>
      <c r="I55" s="90"/>
      <c r="J55" s="91"/>
      <c r="K55" s="134"/>
      <c r="L55" s="156"/>
      <c r="M55" s="157">
        <f t="shared" si="2"/>
        <v>999</v>
      </c>
      <c r="N55" s="156"/>
      <c r="O55" s="90"/>
      <c r="P55" s="399"/>
      <c r="Q55" s="159">
        <f t="shared" si="3"/>
        <v>999</v>
      </c>
      <c r="R55" s="91"/>
    </row>
    <row r="56" spans="1:18" s="11" customFormat="1" ht="18.75" customHeight="1">
      <c r="A56" s="131">
        <v>50</v>
      </c>
      <c r="B56" s="89"/>
      <c r="C56" s="89"/>
      <c r="D56" s="90"/>
      <c r="E56" s="404"/>
      <c r="F56" s="155"/>
      <c r="G56" s="155"/>
      <c r="H56" s="90"/>
      <c r="I56" s="90"/>
      <c r="J56" s="91"/>
      <c r="K56" s="134"/>
      <c r="L56" s="156"/>
      <c r="M56" s="157">
        <f t="shared" si="2"/>
        <v>999</v>
      </c>
      <c r="N56" s="156"/>
      <c r="O56" s="90"/>
      <c r="P56" s="399"/>
      <c r="Q56" s="159">
        <f t="shared" si="3"/>
        <v>999</v>
      </c>
      <c r="R56" s="91"/>
    </row>
    <row r="57" spans="1:18" s="11" customFormat="1" ht="18.75" customHeight="1">
      <c r="A57" s="131">
        <v>51</v>
      </c>
      <c r="B57" s="89"/>
      <c r="C57" s="89"/>
      <c r="D57" s="90"/>
      <c r="E57" s="404"/>
      <c r="F57" s="155"/>
      <c r="G57" s="155"/>
      <c r="H57" s="90"/>
      <c r="I57" s="90"/>
      <c r="J57" s="91"/>
      <c r="K57" s="134"/>
      <c r="L57" s="156"/>
      <c r="M57" s="157">
        <f t="shared" si="2"/>
        <v>999</v>
      </c>
      <c r="N57" s="156"/>
      <c r="O57" s="90"/>
      <c r="P57" s="399"/>
      <c r="Q57" s="159">
        <f t="shared" si="3"/>
        <v>999</v>
      </c>
      <c r="R57" s="91"/>
    </row>
    <row r="58" spans="1:18" s="11" customFormat="1" ht="18.75" customHeight="1">
      <c r="A58" s="131">
        <v>52</v>
      </c>
      <c r="B58" s="89"/>
      <c r="C58" s="89"/>
      <c r="D58" s="90"/>
      <c r="E58" s="404"/>
      <c r="F58" s="155"/>
      <c r="G58" s="155"/>
      <c r="H58" s="90"/>
      <c r="I58" s="90"/>
      <c r="J58" s="91"/>
      <c r="K58" s="134"/>
      <c r="L58" s="156"/>
      <c r="M58" s="157">
        <f t="shared" si="2"/>
        <v>999</v>
      </c>
      <c r="N58" s="156"/>
      <c r="O58" s="90"/>
      <c r="P58" s="399"/>
      <c r="Q58" s="159">
        <f t="shared" si="3"/>
        <v>999</v>
      </c>
      <c r="R58" s="91"/>
    </row>
    <row r="59" spans="1:18" s="11" customFormat="1" ht="18.75" customHeight="1">
      <c r="A59" s="131">
        <v>53</v>
      </c>
      <c r="B59" s="89"/>
      <c r="C59" s="89"/>
      <c r="D59" s="90"/>
      <c r="E59" s="404"/>
      <c r="F59" s="155"/>
      <c r="G59" s="155"/>
      <c r="H59" s="90"/>
      <c r="I59" s="90"/>
      <c r="J59" s="91"/>
      <c r="K59" s="134"/>
      <c r="L59" s="156"/>
      <c r="M59" s="157">
        <f t="shared" si="2"/>
        <v>999</v>
      </c>
      <c r="N59" s="156"/>
      <c r="O59" s="90"/>
      <c r="P59" s="399"/>
      <c r="Q59" s="159">
        <f t="shared" si="3"/>
        <v>999</v>
      </c>
      <c r="R59" s="91"/>
    </row>
    <row r="60" spans="1:18" s="11" customFormat="1" ht="18.75" customHeight="1">
      <c r="A60" s="131">
        <v>54</v>
      </c>
      <c r="B60" s="89"/>
      <c r="C60" s="89"/>
      <c r="D60" s="90"/>
      <c r="E60" s="404"/>
      <c r="F60" s="155"/>
      <c r="G60" s="155"/>
      <c r="H60" s="90"/>
      <c r="I60" s="90"/>
      <c r="J60" s="91"/>
      <c r="K60" s="134"/>
      <c r="L60" s="156"/>
      <c r="M60" s="157">
        <f t="shared" si="2"/>
        <v>999</v>
      </c>
      <c r="N60" s="156"/>
      <c r="O60" s="90"/>
      <c r="P60" s="399"/>
      <c r="Q60" s="159">
        <f t="shared" si="3"/>
        <v>999</v>
      </c>
      <c r="R60" s="91"/>
    </row>
    <row r="61" spans="1:18" s="11" customFormat="1" ht="18.75" customHeight="1">
      <c r="A61" s="131">
        <v>55</v>
      </c>
      <c r="B61" s="89"/>
      <c r="C61" s="89"/>
      <c r="D61" s="90"/>
      <c r="E61" s="404"/>
      <c r="F61" s="155"/>
      <c r="G61" s="155"/>
      <c r="H61" s="90"/>
      <c r="I61" s="90"/>
      <c r="J61" s="91"/>
      <c r="K61" s="134"/>
      <c r="L61" s="156"/>
      <c r="M61" s="157">
        <f t="shared" si="2"/>
        <v>999</v>
      </c>
      <c r="N61" s="156"/>
      <c r="O61" s="90"/>
      <c r="P61" s="399"/>
      <c r="Q61" s="159">
        <f t="shared" si="3"/>
        <v>999</v>
      </c>
      <c r="R61" s="91"/>
    </row>
    <row r="62" spans="1:18" s="11" customFormat="1" ht="18.75" customHeight="1">
      <c r="A62" s="131">
        <v>56</v>
      </c>
      <c r="B62" s="89"/>
      <c r="C62" s="89"/>
      <c r="D62" s="90"/>
      <c r="E62" s="404"/>
      <c r="F62" s="155"/>
      <c r="G62" s="155"/>
      <c r="H62" s="90"/>
      <c r="I62" s="90"/>
      <c r="J62" s="91"/>
      <c r="K62" s="134"/>
      <c r="L62" s="156"/>
      <c r="M62" s="157">
        <f t="shared" si="2"/>
        <v>999</v>
      </c>
      <c r="N62" s="156"/>
      <c r="O62" s="90"/>
      <c r="P62" s="399"/>
      <c r="Q62" s="159">
        <f t="shared" si="3"/>
        <v>999</v>
      </c>
      <c r="R62" s="91"/>
    </row>
    <row r="63" spans="1:18" s="11" customFormat="1" ht="18.75" customHeight="1">
      <c r="A63" s="131">
        <v>57</v>
      </c>
      <c r="B63" s="89"/>
      <c r="C63" s="89"/>
      <c r="D63" s="90"/>
      <c r="E63" s="404"/>
      <c r="F63" s="155"/>
      <c r="G63" s="155"/>
      <c r="H63" s="90"/>
      <c r="I63" s="90"/>
      <c r="J63" s="91"/>
      <c r="K63" s="134"/>
      <c r="L63" s="156"/>
      <c r="M63" s="157">
        <f t="shared" si="2"/>
        <v>999</v>
      </c>
      <c r="N63" s="156"/>
      <c r="O63" s="90"/>
      <c r="P63" s="399"/>
      <c r="Q63" s="159">
        <f t="shared" si="3"/>
        <v>999</v>
      </c>
      <c r="R63" s="91"/>
    </row>
    <row r="64" spans="1:18" s="11" customFormat="1" ht="18.75" customHeight="1">
      <c r="A64" s="131">
        <v>58</v>
      </c>
      <c r="B64" s="89"/>
      <c r="C64" s="89"/>
      <c r="D64" s="90"/>
      <c r="E64" s="404"/>
      <c r="F64" s="155"/>
      <c r="G64" s="155"/>
      <c r="H64" s="90"/>
      <c r="I64" s="90"/>
      <c r="J64" s="91"/>
      <c r="K64" s="134"/>
      <c r="L64" s="156"/>
      <c r="M64" s="157">
        <f t="shared" si="2"/>
        <v>999</v>
      </c>
      <c r="N64" s="156"/>
      <c r="O64" s="90"/>
      <c r="P64" s="399"/>
      <c r="Q64" s="159">
        <f t="shared" si="3"/>
        <v>999</v>
      </c>
      <c r="R64" s="91"/>
    </row>
    <row r="65" spans="1:18" s="11" customFormat="1" ht="18.75" customHeight="1">
      <c r="A65" s="131">
        <v>59</v>
      </c>
      <c r="B65" s="89"/>
      <c r="C65" s="89"/>
      <c r="D65" s="90"/>
      <c r="E65" s="404"/>
      <c r="F65" s="155"/>
      <c r="G65" s="155"/>
      <c r="H65" s="90"/>
      <c r="I65" s="90"/>
      <c r="J65" s="91"/>
      <c r="K65" s="134"/>
      <c r="L65" s="156"/>
      <c r="M65" s="157">
        <f t="shared" si="2"/>
        <v>999</v>
      </c>
      <c r="N65" s="156"/>
      <c r="O65" s="90"/>
      <c r="P65" s="399"/>
      <c r="Q65" s="159">
        <f t="shared" si="3"/>
        <v>999</v>
      </c>
      <c r="R65" s="91"/>
    </row>
    <row r="66" spans="1:18" s="11" customFormat="1" ht="18.75" customHeight="1">
      <c r="A66" s="131">
        <v>60</v>
      </c>
      <c r="B66" s="89"/>
      <c r="C66" s="89"/>
      <c r="D66" s="90"/>
      <c r="E66" s="404"/>
      <c r="F66" s="155"/>
      <c r="G66" s="155"/>
      <c r="H66" s="90"/>
      <c r="I66" s="90"/>
      <c r="J66" s="91"/>
      <c r="K66" s="134"/>
      <c r="L66" s="156"/>
      <c r="M66" s="157">
        <f t="shared" si="2"/>
        <v>999</v>
      </c>
      <c r="N66" s="156"/>
      <c r="O66" s="90"/>
      <c r="P66" s="399"/>
      <c r="Q66" s="159">
        <f t="shared" si="3"/>
        <v>999</v>
      </c>
      <c r="R66" s="91"/>
    </row>
    <row r="67" spans="1:18" s="11" customFormat="1" ht="18.75" customHeight="1">
      <c r="A67" s="131">
        <v>61</v>
      </c>
      <c r="B67" s="89"/>
      <c r="C67" s="89"/>
      <c r="D67" s="90"/>
      <c r="E67" s="404"/>
      <c r="F67" s="155"/>
      <c r="G67" s="155"/>
      <c r="H67" s="90"/>
      <c r="I67" s="90"/>
      <c r="J67" s="91"/>
      <c r="K67" s="134"/>
      <c r="L67" s="156"/>
      <c r="M67" s="157">
        <f t="shared" si="2"/>
        <v>999</v>
      </c>
      <c r="N67" s="156"/>
      <c r="O67" s="90"/>
      <c r="P67" s="399"/>
      <c r="Q67" s="159">
        <f t="shared" si="3"/>
        <v>999</v>
      </c>
      <c r="R67" s="91"/>
    </row>
    <row r="68" spans="1:18" s="11" customFormat="1" ht="18.75" customHeight="1">
      <c r="A68" s="131">
        <v>62</v>
      </c>
      <c r="B68" s="89"/>
      <c r="C68" s="89"/>
      <c r="D68" s="90"/>
      <c r="E68" s="404"/>
      <c r="F68" s="155"/>
      <c r="G68" s="155"/>
      <c r="H68" s="90"/>
      <c r="I68" s="90"/>
      <c r="J68" s="91"/>
      <c r="K68" s="134"/>
      <c r="L68" s="156"/>
      <c r="M68" s="157">
        <f t="shared" si="2"/>
        <v>999</v>
      </c>
      <c r="N68" s="156"/>
      <c r="O68" s="90"/>
      <c r="P68" s="399"/>
      <c r="Q68" s="159">
        <f t="shared" si="3"/>
        <v>999</v>
      </c>
      <c r="R68" s="91"/>
    </row>
    <row r="69" spans="1:18" s="11" customFormat="1" ht="18.75" customHeight="1">
      <c r="A69" s="131">
        <v>63</v>
      </c>
      <c r="B69" s="89"/>
      <c r="C69" s="89"/>
      <c r="D69" s="90"/>
      <c r="E69" s="404"/>
      <c r="F69" s="155"/>
      <c r="G69" s="155"/>
      <c r="H69" s="90"/>
      <c r="I69" s="90"/>
      <c r="J69" s="91"/>
      <c r="K69" s="134"/>
      <c r="L69" s="156"/>
      <c r="M69" s="157">
        <f t="shared" si="2"/>
        <v>999</v>
      </c>
      <c r="N69" s="156"/>
      <c r="O69" s="90"/>
      <c r="P69" s="399"/>
      <c r="Q69" s="159">
        <f t="shared" si="3"/>
        <v>999</v>
      </c>
      <c r="R69" s="91"/>
    </row>
    <row r="70" spans="1:18" s="11" customFormat="1" ht="18.75" customHeight="1">
      <c r="A70" s="131">
        <v>64</v>
      </c>
      <c r="B70" s="89"/>
      <c r="C70" s="89"/>
      <c r="D70" s="90"/>
      <c r="E70" s="404"/>
      <c r="F70" s="155"/>
      <c r="G70" s="155"/>
      <c r="H70" s="90"/>
      <c r="I70" s="90"/>
      <c r="J70" s="91"/>
      <c r="K70" s="134"/>
      <c r="L70" s="156"/>
      <c r="M70" s="157">
        <f t="shared" si="2"/>
        <v>999</v>
      </c>
      <c r="N70" s="156"/>
      <c r="O70" s="90"/>
      <c r="P70" s="399"/>
      <c r="Q70" s="159">
        <f t="shared" si="3"/>
        <v>999</v>
      </c>
      <c r="R70" s="91"/>
    </row>
    <row r="71" spans="1:18" s="11" customFormat="1" ht="18.75" customHeight="1">
      <c r="A71" s="131">
        <v>65</v>
      </c>
      <c r="B71" s="89"/>
      <c r="C71" s="89"/>
      <c r="D71" s="90"/>
      <c r="E71" s="404"/>
      <c r="F71" s="155"/>
      <c r="G71" s="155"/>
      <c r="H71" s="90"/>
      <c r="I71" s="90"/>
      <c r="J71" s="91"/>
      <c r="K71" s="134"/>
      <c r="L71" s="156"/>
      <c r="M71" s="157">
        <f aca="true" t="shared" si="4" ref="M71:M102">IF(R71="",999,R71)</f>
        <v>999</v>
      </c>
      <c r="N71" s="156"/>
      <c r="O71" s="90"/>
      <c r="P71" s="399"/>
      <c r="Q71" s="159">
        <f aca="true" t="shared" si="5" ref="Q71:Q102">IF(O71="DA",1,IF(O71="WC",2,IF(O71="SE",3,IF(O71="Q",4,IF(O71="LL",5,999)))))</f>
        <v>999</v>
      </c>
      <c r="R71" s="91"/>
    </row>
    <row r="72" spans="1:18" s="11" customFormat="1" ht="18.75" customHeight="1">
      <c r="A72" s="131">
        <v>66</v>
      </c>
      <c r="B72" s="89"/>
      <c r="C72" s="89"/>
      <c r="D72" s="90"/>
      <c r="E72" s="404"/>
      <c r="F72" s="155"/>
      <c r="G72" s="155"/>
      <c r="H72" s="90"/>
      <c r="I72" s="90"/>
      <c r="J72" s="91"/>
      <c r="K72" s="134"/>
      <c r="L72" s="156"/>
      <c r="M72" s="157">
        <f t="shared" si="4"/>
        <v>999</v>
      </c>
      <c r="N72" s="156"/>
      <c r="O72" s="90"/>
      <c r="P72" s="399"/>
      <c r="Q72" s="159">
        <f t="shared" si="5"/>
        <v>999</v>
      </c>
      <c r="R72" s="91"/>
    </row>
    <row r="73" spans="1:18" s="11" customFormat="1" ht="18.75" customHeight="1">
      <c r="A73" s="131">
        <v>67</v>
      </c>
      <c r="B73" s="89"/>
      <c r="C73" s="89"/>
      <c r="D73" s="90"/>
      <c r="E73" s="404"/>
      <c r="F73" s="155"/>
      <c r="G73" s="155"/>
      <c r="H73" s="90"/>
      <c r="I73" s="90"/>
      <c r="J73" s="91"/>
      <c r="K73" s="134"/>
      <c r="L73" s="156"/>
      <c r="M73" s="157">
        <f t="shared" si="4"/>
        <v>999</v>
      </c>
      <c r="N73" s="156"/>
      <c r="O73" s="90"/>
      <c r="P73" s="399"/>
      <c r="Q73" s="159">
        <f t="shared" si="5"/>
        <v>999</v>
      </c>
      <c r="R73" s="91"/>
    </row>
    <row r="74" spans="1:18" s="11" customFormat="1" ht="18.75" customHeight="1">
      <c r="A74" s="131">
        <v>68</v>
      </c>
      <c r="B74" s="89"/>
      <c r="C74" s="89"/>
      <c r="D74" s="90"/>
      <c r="E74" s="404"/>
      <c r="F74" s="155"/>
      <c r="G74" s="155"/>
      <c r="H74" s="90"/>
      <c r="I74" s="90"/>
      <c r="J74" s="91"/>
      <c r="K74" s="134"/>
      <c r="L74" s="156"/>
      <c r="M74" s="157">
        <f t="shared" si="4"/>
        <v>999</v>
      </c>
      <c r="N74" s="156"/>
      <c r="O74" s="90"/>
      <c r="P74" s="399"/>
      <c r="Q74" s="159">
        <f t="shared" si="5"/>
        <v>999</v>
      </c>
      <c r="R74" s="91"/>
    </row>
    <row r="75" spans="1:18" s="11" customFormat="1" ht="18.75" customHeight="1">
      <c r="A75" s="131">
        <v>69</v>
      </c>
      <c r="B75" s="89"/>
      <c r="C75" s="89"/>
      <c r="D75" s="90"/>
      <c r="E75" s="404"/>
      <c r="F75" s="155"/>
      <c r="G75" s="155"/>
      <c r="H75" s="90"/>
      <c r="I75" s="90"/>
      <c r="J75" s="91"/>
      <c r="K75" s="134"/>
      <c r="L75" s="156"/>
      <c r="M75" s="157">
        <f t="shared" si="4"/>
        <v>999</v>
      </c>
      <c r="N75" s="156"/>
      <c r="O75" s="90"/>
      <c r="P75" s="399"/>
      <c r="Q75" s="159">
        <f t="shared" si="5"/>
        <v>999</v>
      </c>
      <c r="R75" s="91"/>
    </row>
    <row r="76" spans="1:18" s="11" customFormat="1" ht="18.75" customHeight="1">
      <c r="A76" s="131">
        <v>70</v>
      </c>
      <c r="B76" s="89"/>
      <c r="C76" s="89"/>
      <c r="D76" s="90"/>
      <c r="E76" s="404"/>
      <c r="F76" s="155"/>
      <c r="G76" s="155"/>
      <c r="H76" s="90"/>
      <c r="I76" s="90"/>
      <c r="J76" s="91"/>
      <c r="K76" s="134"/>
      <c r="L76" s="156"/>
      <c r="M76" s="157">
        <f t="shared" si="4"/>
        <v>999</v>
      </c>
      <c r="N76" s="156"/>
      <c r="O76" s="90"/>
      <c r="P76" s="399"/>
      <c r="Q76" s="159">
        <f t="shared" si="5"/>
        <v>999</v>
      </c>
      <c r="R76" s="91"/>
    </row>
    <row r="77" spans="1:18" s="11" customFormat="1" ht="18.75" customHeight="1">
      <c r="A77" s="131">
        <v>71</v>
      </c>
      <c r="B77" s="89"/>
      <c r="C77" s="89"/>
      <c r="D77" s="90"/>
      <c r="E77" s="404"/>
      <c r="F77" s="155"/>
      <c r="G77" s="155"/>
      <c r="H77" s="90"/>
      <c r="I77" s="90"/>
      <c r="J77" s="91"/>
      <c r="K77" s="134"/>
      <c r="L77" s="156"/>
      <c r="M77" s="157">
        <f t="shared" si="4"/>
        <v>999</v>
      </c>
      <c r="N77" s="156"/>
      <c r="O77" s="90"/>
      <c r="P77" s="399"/>
      <c r="Q77" s="159">
        <f t="shared" si="5"/>
        <v>999</v>
      </c>
      <c r="R77" s="91"/>
    </row>
    <row r="78" spans="1:18" s="11" customFormat="1" ht="18.75" customHeight="1">
      <c r="A78" s="131">
        <v>72</v>
      </c>
      <c r="B78" s="89"/>
      <c r="C78" s="89"/>
      <c r="D78" s="90"/>
      <c r="E78" s="404"/>
      <c r="F78" s="155"/>
      <c r="G78" s="155"/>
      <c r="H78" s="90"/>
      <c r="I78" s="90"/>
      <c r="J78" s="91"/>
      <c r="K78" s="134"/>
      <c r="L78" s="156"/>
      <c r="M78" s="157">
        <f t="shared" si="4"/>
        <v>999</v>
      </c>
      <c r="N78" s="156"/>
      <c r="O78" s="90"/>
      <c r="P78" s="399"/>
      <c r="Q78" s="159">
        <f t="shared" si="5"/>
        <v>999</v>
      </c>
      <c r="R78" s="91"/>
    </row>
    <row r="79" spans="1:18" s="11" customFormat="1" ht="18.75" customHeight="1">
      <c r="A79" s="131">
        <v>73</v>
      </c>
      <c r="B79" s="89"/>
      <c r="C79" s="89"/>
      <c r="D79" s="90"/>
      <c r="E79" s="404"/>
      <c r="F79" s="155"/>
      <c r="G79" s="155"/>
      <c r="H79" s="90"/>
      <c r="I79" s="90"/>
      <c r="J79" s="91"/>
      <c r="K79" s="134"/>
      <c r="L79" s="156"/>
      <c r="M79" s="157">
        <f t="shared" si="4"/>
        <v>999</v>
      </c>
      <c r="N79" s="156"/>
      <c r="O79" s="90"/>
      <c r="P79" s="399"/>
      <c r="Q79" s="159">
        <f t="shared" si="5"/>
        <v>999</v>
      </c>
      <c r="R79" s="91"/>
    </row>
    <row r="80" spans="1:18" s="11" customFormat="1" ht="18.75" customHeight="1">
      <c r="A80" s="131">
        <v>74</v>
      </c>
      <c r="B80" s="89"/>
      <c r="C80" s="89"/>
      <c r="D80" s="90"/>
      <c r="E80" s="404"/>
      <c r="F80" s="155"/>
      <c r="G80" s="155"/>
      <c r="H80" s="90"/>
      <c r="I80" s="90"/>
      <c r="J80" s="91"/>
      <c r="K80" s="134"/>
      <c r="L80" s="156"/>
      <c r="M80" s="157">
        <f t="shared" si="4"/>
        <v>999</v>
      </c>
      <c r="N80" s="156"/>
      <c r="O80" s="90"/>
      <c r="P80" s="399"/>
      <c r="Q80" s="159">
        <f t="shared" si="5"/>
        <v>999</v>
      </c>
      <c r="R80" s="91"/>
    </row>
    <row r="81" spans="1:18" s="11" customFormat="1" ht="18.75" customHeight="1">
      <c r="A81" s="131">
        <v>75</v>
      </c>
      <c r="B81" s="89"/>
      <c r="C81" s="89"/>
      <c r="D81" s="90"/>
      <c r="E81" s="404"/>
      <c r="F81" s="155"/>
      <c r="G81" s="155"/>
      <c r="H81" s="90"/>
      <c r="I81" s="90"/>
      <c r="J81" s="91"/>
      <c r="K81" s="134"/>
      <c r="L81" s="156"/>
      <c r="M81" s="157">
        <f t="shared" si="4"/>
        <v>999</v>
      </c>
      <c r="N81" s="156"/>
      <c r="O81" s="90"/>
      <c r="P81" s="399"/>
      <c r="Q81" s="159">
        <f t="shared" si="5"/>
        <v>999</v>
      </c>
      <c r="R81" s="91"/>
    </row>
    <row r="82" spans="1:18" s="11" customFormat="1" ht="18.75" customHeight="1">
      <c r="A82" s="131">
        <v>76</v>
      </c>
      <c r="B82" s="89"/>
      <c r="C82" s="89"/>
      <c r="D82" s="90"/>
      <c r="E82" s="404"/>
      <c r="F82" s="155"/>
      <c r="G82" s="155"/>
      <c r="H82" s="90"/>
      <c r="I82" s="90"/>
      <c r="J82" s="91"/>
      <c r="K82" s="134"/>
      <c r="L82" s="156"/>
      <c r="M82" s="157">
        <f t="shared" si="4"/>
        <v>999</v>
      </c>
      <c r="N82" s="156"/>
      <c r="O82" s="90"/>
      <c r="P82" s="399"/>
      <c r="Q82" s="159">
        <f t="shared" si="5"/>
        <v>999</v>
      </c>
      <c r="R82" s="91"/>
    </row>
    <row r="83" spans="1:18" s="11" customFormat="1" ht="18.75" customHeight="1">
      <c r="A83" s="131">
        <v>77</v>
      </c>
      <c r="B83" s="89"/>
      <c r="C83" s="89"/>
      <c r="D83" s="90"/>
      <c r="E83" s="404"/>
      <c r="F83" s="155"/>
      <c r="G83" s="155"/>
      <c r="H83" s="90"/>
      <c r="I83" s="90"/>
      <c r="J83" s="91"/>
      <c r="K83" s="134"/>
      <c r="L83" s="156"/>
      <c r="M83" s="157">
        <f t="shared" si="4"/>
        <v>999</v>
      </c>
      <c r="N83" s="156"/>
      <c r="O83" s="90"/>
      <c r="P83" s="399"/>
      <c r="Q83" s="159">
        <f t="shared" si="5"/>
        <v>999</v>
      </c>
      <c r="R83" s="91"/>
    </row>
    <row r="84" spans="1:18" s="11" customFormat="1" ht="18.75" customHeight="1">
      <c r="A84" s="131">
        <v>78</v>
      </c>
      <c r="B84" s="89"/>
      <c r="C84" s="89"/>
      <c r="D84" s="90"/>
      <c r="E84" s="404"/>
      <c r="F84" s="155"/>
      <c r="G84" s="155"/>
      <c r="H84" s="90"/>
      <c r="I84" s="90"/>
      <c r="J84" s="91"/>
      <c r="K84" s="134"/>
      <c r="L84" s="156"/>
      <c r="M84" s="157">
        <f t="shared" si="4"/>
        <v>999</v>
      </c>
      <c r="N84" s="156"/>
      <c r="O84" s="90"/>
      <c r="P84" s="399"/>
      <c r="Q84" s="159">
        <f t="shared" si="5"/>
        <v>999</v>
      </c>
      <c r="R84" s="91"/>
    </row>
    <row r="85" spans="1:18" s="11" customFormat="1" ht="18.75" customHeight="1">
      <c r="A85" s="131">
        <v>79</v>
      </c>
      <c r="B85" s="89"/>
      <c r="C85" s="89"/>
      <c r="D85" s="90"/>
      <c r="E85" s="404"/>
      <c r="F85" s="155"/>
      <c r="G85" s="155"/>
      <c r="H85" s="90"/>
      <c r="I85" s="90"/>
      <c r="J85" s="91"/>
      <c r="K85" s="134"/>
      <c r="L85" s="156"/>
      <c r="M85" s="157">
        <f t="shared" si="4"/>
        <v>999</v>
      </c>
      <c r="N85" s="156"/>
      <c r="O85" s="90"/>
      <c r="P85" s="399"/>
      <c r="Q85" s="159">
        <f t="shared" si="5"/>
        <v>999</v>
      </c>
      <c r="R85" s="91"/>
    </row>
    <row r="86" spans="1:18" s="11" customFormat="1" ht="18.75" customHeight="1">
      <c r="A86" s="131">
        <v>80</v>
      </c>
      <c r="B86" s="89"/>
      <c r="C86" s="89"/>
      <c r="D86" s="90"/>
      <c r="E86" s="404"/>
      <c r="F86" s="155"/>
      <c r="G86" s="155"/>
      <c r="H86" s="90"/>
      <c r="I86" s="90"/>
      <c r="J86" s="91"/>
      <c r="K86" s="134"/>
      <c r="L86" s="156"/>
      <c r="M86" s="157">
        <f t="shared" si="4"/>
        <v>999</v>
      </c>
      <c r="N86" s="156"/>
      <c r="O86" s="90"/>
      <c r="P86" s="399"/>
      <c r="Q86" s="159">
        <f t="shared" si="5"/>
        <v>999</v>
      </c>
      <c r="R86" s="91"/>
    </row>
    <row r="87" spans="1:18" s="11" customFormat="1" ht="18.75" customHeight="1">
      <c r="A87" s="131">
        <v>81</v>
      </c>
      <c r="B87" s="89"/>
      <c r="C87" s="89"/>
      <c r="D87" s="90"/>
      <c r="E87" s="404"/>
      <c r="F87" s="155"/>
      <c r="G87" s="155"/>
      <c r="H87" s="90"/>
      <c r="I87" s="90"/>
      <c r="J87" s="91"/>
      <c r="K87" s="134"/>
      <c r="L87" s="156"/>
      <c r="M87" s="157">
        <f t="shared" si="4"/>
        <v>999</v>
      </c>
      <c r="N87" s="156"/>
      <c r="O87" s="90"/>
      <c r="P87" s="399"/>
      <c r="Q87" s="159">
        <f t="shared" si="5"/>
        <v>999</v>
      </c>
      <c r="R87" s="91"/>
    </row>
    <row r="88" spans="1:18" s="11" customFormat="1" ht="18.75" customHeight="1">
      <c r="A88" s="131">
        <v>82</v>
      </c>
      <c r="B88" s="89"/>
      <c r="C88" s="89"/>
      <c r="D88" s="90"/>
      <c r="E88" s="404"/>
      <c r="F88" s="155"/>
      <c r="G88" s="155"/>
      <c r="H88" s="90"/>
      <c r="I88" s="90"/>
      <c r="J88" s="91"/>
      <c r="K88" s="134"/>
      <c r="L88" s="156"/>
      <c r="M88" s="157">
        <f t="shared" si="4"/>
        <v>999</v>
      </c>
      <c r="N88" s="156"/>
      <c r="O88" s="90"/>
      <c r="P88" s="399"/>
      <c r="Q88" s="159">
        <f t="shared" si="5"/>
        <v>999</v>
      </c>
      <c r="R88" s="91"/>
    </row>
    <row r="89" spans="1:18" s="11" customFormat="1" ht="18.75" customHeight="1">
      <c r="A89" s="131">
        <v>83</v>
      </c>
      <c r="B89" s="89"/>
      <c r="C89" s="89"/>
      <c r="D89" s="90"/>
      <c r="E89" s="404"/>
      <c r="F89" s="155"/>
      <c r="G89" s="155"/>
      <c r="H89" s="90"/>
      <c r="I89" s="90"/>
      <c r="J89" s="91"/>
      <c r="K89" s="134"/>
      <c r="L89" s="156"/>
      <c r="M89" s="157">
        <f t="shared" si="4"/>
        <v>999</v>
      </c>
      <c r="N89" s="156"/>
      <c r="O89" s="90"/>
      <c r="P89" s="399"/>
      <c r="Q89" s="159">
        <f t="shared" si="5"/>
        <v>999</v>
      </c>
      <c r="R89" s="91"/>
    </row>
    <row r="90" spans="1:18" s="11" customFormat="1" ht="18.75" customHeight="1">
      <c r="A90" s="131">
        <v>84</v>
      </c>
      <c r="B90" s="89"/>
      <c r="C90" s="89"/>
      <c r="D90" s="90"/>
      <c r="E90" s="404"/>
      <c r="F90" s="155"/>
      <c r="G90" s="155"/>
      <c r="H90" s="90"/>
      <c r="I90" s="90"/>
      <c r="J90" s="91"/>
      <c r="K90" s="134"/>
      <c r="L90" s="156"/>
      <c r="M90" s="157">
        <f t="shared" si="4"/>
        <v>999</v>
      </c>
      <c r="N90" s="156"/>
      <c r="O90" s="90"/>
      <c r="P90" s="399"/>
      <c r="Q90" s="159">
        <f t="shared" si="5"/>
        <v>999</v>
      </c>
      <c r="R90" s="91"/>
    </row>
    <row r="91" spans="1:18" s="11" customFormat="1" ht="18.75" customHeight="1">
      <c r="A91" s="131">
        <v>85</v>
      </c>
      <c r="B91" s="89"/>
      <c r="C91" s="89"/>
      <c r="D91" s="90"/>
      <c r="E91" s="404"/>
      <c r="F91" s="155"/>
      <c r="G91" s="155"/>
      <c r="H91" s="90"/>
      <c r="I91" s="90"/>
      <c r="J91" s="91"/>
      <c r="K91" s="134"/>
      <c r="L91" s="156"/>
      <c r="M91" s="157">
        <f t="shared" si="4"/>
        <v>999</v>
      </c>
      <c r="N91" s="156"/>
      <c r="O91" s="90"/>
      <c r="P91" s="399"/>
      <c r="Q91" s="159">
        <f t="shared" si="5"/>
        <v>999</v>
      </c>
      <c r="R91" s="91"/>
    </row>
    <row r="92" spans="1:18" s="11" customFormat="1" ht="18.75" customHeight="1">
      <c r="A92" s="131">
        <v>86</v>
      </c>
      <c r="B92" s="89"/>
      <c r="C92" s="89"/>
      <c r="D92" s="90"/>
      <c r="E92" s="404"/>
      <c r="F92" s="155"/>
      <c r="G92" s="155"/>
      <c r="H92" s="90"/>
      <c r="I92" s="90"/>
      <c r="J92" s="91"/>
      <c r="K92" s="134"/>
      <c r="L92" s="156"/>
      <c r="M92" s="157">
        <f t="shared" si="4"/>
        <v>999</v>
      </c>
      <c r="N92" s="156"/>
      <c r="O92" s="90"/>
      <c r="P92" s="399"/>
      <c r="Q92" s="159">
        <f t="shared" si="5"/>
        <v>999</v>
      </c>
      <c r="R92" s="91"/>
    </row>
    <row r="93" spans="1:18" s="11" customFormat="1" ht="18.75" customHeight="1">
      <c r="A93" s="131">
        <v>87</v>
      </c>
      <c r="B93" s="89"/>
      <c r="C93" s="89"/>
      <c r="D93" s="90"/>
      <c r="E93" s="404"/>
      <c r="F93" s="155"/>
      <c r="G93" s="155"/>
      <c r="H93" s="90"/>
      <c r="I93" s="90"/>
      <c r="J93" s="91"/>
      <c r="K93" s="134"/>
      <c r="L93" s="156"/>
      <c r="M93" s="157">
        <f t="shared" si="4"/>
        <v>999</v>
      </c>
      <c r="N93" s="156"/>
      <c r="O93" s="90"/>
      <c r="P93" s="399"/>
      <c r="Q93" s="159">
        <f t="shared" si="5"/>
        <v>999</v>
      </c>
      <c r="R93" s="91"/>
    </row>
    <row r="94" spans="1:18" s="11" customFormat="1" ht="18.75" customHeight="1">
      <c r="A94" s="131">
        <v>88</v>
      </c>
      <c r="B94" s="89"/>
      <c r="C94" s="89"/>
      <c r="D94" s="90"/>
      <c r="E94" s="404"/>
      <c r="F94" s="155"/>
      <c r="G94" s="155"/>
      <c r="H94" s="90"/>
      <c r="I94" s="90"/>
      <c r="J94" s="91"/>
      <c r="K94" s="134"/>
      <c r="L94" s="156"/>
      <c r="M94" s="157">
        <f t="shared" si="4"/>
        <v>999</v>
      </c>
      <c r="N94" s="156"/>
      <c r="O94" s="90"/>
      <c r="P94" s="399"/>
      <c r="Q94" s="159">
        <f t="shared" si="5"/>
        <v>999</v>
      </c>
      <c r="R94" s="91"/>
    </row>
    <row r="95" spans="1:18" s="11" customFormat="1" ht="18.75" customHeight="1">
      <c r="A95" s="131">
        <v>89</v>
      </c>
      <c r="B95" s="89"/>
      <c r="C95" s="89"/>
      <c r="D95" s="90"/>
      <c r="E95" s="404"/>
      <c r="F95" s="155"/>
      <c r="G95" s="155"/>
      <c r="H95" s="90"/>
      <c r="I95" s="90"/>
      <c r="J95" s="91"/>
      <c r="K95" s="134"/>
      <c r="L95" s="156"/>
      <c r="M95" s="157">
        <f t="shared" si="4"/>
        <v>999</v>
      </c>
      <c r="N95" s="156"/>
      <c r="O95" s="90"/>
      <c r="P95" s="399"/>
      <c r="Q95" s="159">
        <f t="shared" si="5"/>
        <v>999</v>
      </c>
      <c r="R95" s="91"/>
    </row>
    <row r="96" spans="1:18" s="11" customFormat="1" ht="18.75" customHeight="1">
      <c r="A96" s="131">
        <v>90</v>
      </c>
      <c r="B96" s="89"/>
      <c r="C96" s="89"/>
      <c r="D96" s="90"/>
      <c r="E96" s="404"/>
      <c r="F96" s="155"/>
      <c r="G96" s="155"/>
      <c r="H96" s="90"/>
      <c r="I96" s="90"/>
      <c r="J96" s="91"/>
      <c r="K96" s="134"/>
      <c r="L96" s="156"/>
      <c r="M96" s="157">
        <f t="shared" si="4"/>
        <v>999</v>
      </c>
      <c r="N96" s="156"/>
      <c r="O96" s="90"/>
      <c r="P96" s="399"/>
      <c r="Q96" s="159">
        <f t="shared" si="5"/>
        <v>999</v>
      </c>
      <c r="R96" s="91"/>
    </row>
    <row r="97" spans="1:18" s="11" customFormat="1" ht="18.75" customHeight="1">
      <c r="A97" s="131">
        <v>91</v>
      </c>
      <c r="B97" s="89"/>
      <c r="C97" s="89"/>
      <c r="D97" s="90"/>
      <c r="E97" s="404"/>
      <c r="F97" s="155"/>
      <c r="G97" s="155"/>
      <c r="H97" s="90"/>
      <c r="I97" s="90"/>
      <c r="J97" s="91"/>
      <c r="K97" s="134"/>
      <c r="L97" s="156"/>
      <c r="M97" s="157">
        <f t="shared" si="4"/>
        <v>999</v>
      </c>
      <c r="N97" s="156"/>
      <c r="O97" s="90"/>
      <c r="P97" s="399"/>
      <c r="Q97" s="159">
        <f t="shared" si="5"/>
        <v>999</v>
      </c>
      <c r="R97" s="91"/>
    </row>
    <row r="98" spans="1:18" s="11" customFormat="1" ht="18.75" customHeight="1">
      <c r="A98" s="131">
        <v>92</v>
      </c>
      <c r="B98" s="89"/>
      <c r="C98" s="89"/>
      <c r="D98" s="90"/>
      <c r="E98" s="404"/>
      <c r="F98" s="155"/>
      <c r="G98" s="155"/>
      <c r="H98" s="90"/>
      <c r="I98" s="90"/>
      <c r="J98" s="91"/>
      <c r="K98" s="134"/>
      <c r="L98" s="156"/>
      <c r="M98" s="157">
        <f t="shared" si="4"/>
        <v>999</v>
      </c>
      <c r="N98" s="156"/>
      <c r="O98" s="90"/>
      <c r="P98" s="399"/>
      <c r="Q98" s="159">
        <f t="shared" si="5"/>
        <v>999</v>
      </c>
      <c r="R98" s="91"/>
    </row>
    <row r="99" spans="1:18" s="11" customFormat="1" ht="18.75" customHeight="1">
      <c r="A99" s="131">
        <v>93</v>
      </c>
      <c r="B99" s="89"/>
      <c r="C99" s="89"/>
      <c r="D99" s="90"/>
      <c r="E99" s="404"/>
      <c r="F99" s="155"/>
      <c r="G99" s="155"/>
      <c r="H99" s="90"/>
      <c r="I99" s="90"/>
      <c r="J99" s="91"/>
      <c r="K99" s="134"/>
      <c r="L99" s="156"/>
      <c r="M99" s="157">
        <f t="shared" si="4"/>
        <v>999</v>
      </c>
      <c r="N99" s="156"/>
      <c r="O99" s="90"/>
      <c r="P99" s="399"/>
      <c r="Q99" s="159">
        <f t="shared" si="5"/>
        <v>999</v>
      </c>
      <c r="R99" s="91"/>
    </row>
    <row r="100" spans="1:18" s="11" customFormat="1" ht="18.75" customHeight="1">
      <c r="A100" s="131">
        <v>94</v>
      </c>
      <c r="B100" s="89"/>
      <c r="C100" s="89"/>
      <c r="D100" s="90"/>
      <c r="E100" s="404"/>
      <c r="F100" s="155"/>
      <c r="G100" s="155"/>
      <c r="H100" s="90"/>
      <c r="I100" s="90"/>
      <c r="J100" s="91"/>
      <c r="K100" s="134"/>
      <c r="L100" s="156"/>
      <c r="M100" s="157">
        <f t="shared" si="4"/>
        <v>999</v>
      </c>
      <c r="N100" s="156"/>
      <c r="O100" s="90"/>
      <c r="P100" s="399"/>
      <c r="Q100" s="159">
        <f t="shared" si="5"/>
        <v>999</v>
      </c>
      <c r="R100" s="91"/>
    </row>
    <row r="101" spans="1:18" s="11" customFormat="1" ht="18.75" customHeight="1">
      <c r="A101" s="131">
        <v>95</v>
      </c>
      <c r="B101" s="89"/>
      <c r="C101" s="89"/>
      <c r="D101" s="90"/>
      <c r="E101" s="404"/>
      <c r="F101" s="155"/>
      <c r="G101" s="155"/>
      <c r="H101" s="90"/>
      <c r="I101" s="90"/>
      <c r="J101" s="91"/>
      <c r="K101" s="134"/>
      <c r="L101" s="156"/>
      <c r="M101" s="157">
        <f t="shared" si="4"/>
        <v>999</v>
      </c>
      <c r="N101" s="156"/>
      <c r="O101" s="90"/>
      <c r="P101" s="399"/>
      <c r="Q101" s="159">
        <f t="shared" si="5"/>
        <v>999</v>
      </c>
      <c r="R101" s="91"/>
    </row>
    <row r="102" spans="1:18" s="11" customFormat="1" ht="18.75" customHeight="1">
      <c r="A102" s="131">
        <v>96</v>
      </c>
      <c r="B102" s="89"/>
      <c r="C102" s="89"/>
      <c r="D102" s="90"/>
      <c r="E102" s="404"/>
      <c r="F102" s="155"/>
      <c r="G102" s="155"/>
      <c r="H102" s="90"/>
      <c r="I102" s="90"/>
      <c r="J102" s="91"/>
      <c r="K102" s="134"/>
      <c r="L102" s="156"/>
      <c r="M102" s="157">
        <f t="shared" si="4"/>
        <v>999</v>
      </c>
      <c r="N102" s="156"/>
      <c r="O102" s="90"/>
      <c r="P102" s="399"/>
      <c r="Q102" s="159">
        <f t="shared" si="5"/>
        <v>999</v>
      </c>
      <c r="R102" s="91"/>
    </row>
    <row r="103" spans="1:18" s="11" customFormat="1" ht="18.75" customHeight="1">
      <c r="A103" s="131">
        <v>97</v>
      </c>
      <c r="B103" s="89"/>
      <c r="C103" s="89"/>
      <c r="D103" s="90"/>
      <c r="E103" s="404"/>
      <c r="F103" s="155"/>
      <c r="G103" s="155"/>
      <c r="H103" s="90"/>
      <c r="I103" s="90"/>
      <c r="J103" s="91"/>
      <c r="K103" s="134"/>
      <c r="L103" s="156"/>
      <c r="M103" s="157">
        <f aca="true" t="shared" si="6" ref="M103:M134">IF(R103="",999,R103)</f>
        <v>999</v>
      </c>
      <c r="N103" s="156"/>
      <c r="O103" s="90"/>
      <c r="P103" s="399"/>
      <c r="Q103" s="159">
        <f aca="true" t="shared" si="7" ref="Q103:Q134">IF(O103="DA",1,IF(O103="WC",2,IF(O103="SE",3,IF(O103="Q",4,IF(O103="LL",5,999)))))</f>
        <v>999</v>
      </c>
      <c r="R103" s="91"/>
    </row>
    <row r="104" spans="1:18" s="11" customFormat="1" ht="18.75" customHeight="1">
      <c r="A104" s="131">
        <v>98</v>
      </c>
      <c r="B104" s="89"/>
      <c r="C104" s="89"/>
      <c r="D104" s="90"/>
      <c r="E104" s="404"/>
      <c r="F104" s="155"/>
      <c r="G104" s="155"/>
      <c r="H104" s="90"/>
      <c r="I104" s="90"/>
      <c r="J104" s="91"/>
      <c r="K104" s="134"/>
      <c r="L104" s="156"/>
      <c r="M104" s="157">
        <f t="shared" si="6"/>
        <v>999</v>
      </c>
      <c r="N104" s="156"/>
      <c r="O104" s="90"/>
      <c r="P104" s="399"/>
      <c r="Q104" s="159">
        <f t="shared" si="7"/>
        <v>999</v>
      </c>
      <c r="R104" s="91"/>
    </row>
    <row r="105" spans="1:18" s="11" customFormat="1" ht="18.75" customHeight="1">
      <c r="A105" s="131">
        <v>99</v>
      </c>
      <c r="B105" s="89"/>
      <c r="C105" s="89"/>
      <c r="D105" s="90"/>
      <c r="E105" s="404"/>
      <c r="F105" s="155"/>
      <c r="G105" s="155"/>
      <c r="H105" s="90"/>
      <c r="I105" s="90"/>
      <c r="J105" s="91"/>
      <c r="K105" s="134"/>
      <c r="L105" s="156"/>
      <c r="M105" s="157">
        <f t="shared" si="6"/>
        <v>999</v>
      </c>
      <c r="N105" s="156"/>
      <c r="O105" s="90"/>
      <c r="P105" s="399"/>
      <c r="Q105" s="159">
        <f t="shared" si="7"/>
        <v>999</v>
      </c>
      <c r="R105" s="91"/>
    </row>
    <row r="106" spans="1:18" s="11" customFormat="1" ht="18.75" customHeight="1">
      <c r="A106" s="131">
        <v>100</v>
      </c>
      <c r="B106" s="89"/>
      <c r="C106" s="89"/>
      <c r="D106" s="90"/>
      <c r="E106" s="404"/>
      <c r="F106" s="155"/>
      <c r="G106" s="155"/>
      <c r="H106" s="90"/>
      <c r="I106" s="90"/>
      <c r="J106" s="91"/>
      <c r="K106" s="134"/>
      <c r="L106" s="156"/>
      <c r="M106" s="157">
        <f t="shared" si="6"/>
        <v>999</v>
      </c>
      <c r="N106" s="156"/>
      <c r="O106" s="90"/>
      <c r="P106" s="399"/>
      <c r="Q106" s="159">
        <f t="shared" si="7"/>
        <v>999</v>
      </c>
      <c r="R106" s="91"/>
    </row>
    <row r="107" spans="1:18" s="11" customFormat="1" ht="18.75" customHeight="1">
      <c r="A107" s="131">
        <v>101</v>
      </c>
      <c r="B107" s="89"/>
      <c r="C107" s="89"/>
      <c r="D107" s="90"/>
      <c r="E107" s="404"/>
      <c r="F107" s="155"/>
      <c r="G107" s="155"/>
      <c r="H107" s="90"/>
      <c r="I107" s="90"/>
      <c r="J107" s="91"/>
      <c r="K107" s="134"/>
      <c r="L107" s="156"/>
      <c r="M107" s="157">
        <f t="shared" si="6"/>
        <v>999</v>
      </c>
      <c r="N107" s="156"/>
      <c r="O107" s="90"/>
      <c r="P107" s="399"/>
      <c r="Q107" s="159">
        <f t="shared" si="7"/>
        <v>999</v>
      </c>
      <c r="R107" s="91"/>
    </row>
    <row r="108" spans="1:18" s="11" customFormat="1" ht="18.75" customHeight="1">
      <c r="A108" s="131">
        <v>102</v>
      </c>
      <c r="B108" s="89"/>
      <c r="C108" s="89"/>
      <c r="D108" s="90"/>
      <c r="E108" s="404"/>
      <c r="F108" s="155"/>
      <c r="G108" s="155"/>
      <c r="H108" s="90"/>
      <c r="I108" s="90"/>
      <c r="J108" s="91"/>
      <c r="K108" s="134"/>
      <c r="L108" s="156"/>
      <c r="M108" s="157">
        <f t="shared" si="6"/>
        <v>999</v>
      </c>
      <c r="N108" s="156"/>
      <c r="O108" s="90"/>
      <c r="P108" s="399"/>
      <c r="Q108" s="159">
        <f t="shared" si="7"/>
        <v>999</v>
      </c>
      <c r="R108" s="91"/>
    </row>
    <row r="109" spans="1:18" s="11" customFormat="1" ht="18.75" customHeight="1">
      <c r="A109" s="131">
        <v>103</v>
      </c>
      <c r="B109" s="89"/>
      <c r="C109" s="89"/>
      <c r="D109" s="90"/>
      <c r="E109" s="404"/>
      <c r="F109" s="155"/>
      <c r="G109" s="155"/>
      <c r="H109" s="90"/>
      <c r="I109" s="90"/>
      <c r="J109" s="91"/>
      <c r="K109" s="134"/>
      <c r="L109" s="156"/>
      <c r="M109" s="157">
        <f t="shared" si="6"/>
        <v>999</v>
      </c>
      <c r="N109" s="156"/>
      <c r="O109" s="90"/>
      <c r="P109" s="399"/>
      <c r="Q109" s="159">
        <f t="shared" si="7"/>
        <v>999</v>
      </c>
      <c r="R109" s="91"/>
    </row>
    <row r="110" spans="1:18" s="11" customFormat="1" ht="18.75" customHeight="1">
      <c r="A110" s="131">
        <v>104</v>
      </c>
      <c r="B110" s="89"/>
      <c r="C110" s="89"/>
      <c r="D110" s="90"/>
      <c r="E110" s="404"/>
      <c r="F110" s="155"/>
      <c r="G110" s="155"/>
      <c r="H110" s="90"/>
      <c r="I110" s="90"/>
      <c r="J110" s="91"/>
      <c r="K110" s="134"/>
      <c r="L110" s="156"/>
      <c r="M110" s="157">
        <f t="shared" si="6"/>
        <v>999</v>
      </c>
      <c r="N110" s="156"/>
      <c r="O110" s="90"/>
      <c r="P110" s="399"/>
      <c r="Q110" s="159">
        <f t="shared" si="7"/>
        <v>999</v>
      </c>
      <c r="R110" s="91"/>
    </row>
    <row r="111" spans="1:18" s="11" customFormat="1" ht="18.75" customHeight="1">
      <c r="A111" s="131">
        <v>105</v>
      </c>
      <c r="B111" s="89"/>
      <c r="C111" s="89"/>
      <c r="D111" s="90"/>
      <c r="E111" s="404"/>
      <c r="F111" s="155"/>
      <c r="G111" s="155"/>
      <c r="H111" s="90"/>
      <c r="I111" s="90"/>
      <c r="J111" s="91"/>
      <c r="K111" s="134"/>
      <c r="L111" s="156"/>
      <c r="M111" s="157">
        <f t="shared" si="6"/>
        <v>999</v>
      </c>
      <c r="N111" s="156"/>
      <c r="O111" s="90"/>
      <c r="P111" s="399"/>
      <c r="Q111" s="159">
        <f t="shared" si="7"/>
        <v>999</v>
      </c>
      <c r="R111" s="91"/>
    </row>
    <row r="112" spans="1:18" s="11" customFormat="1" ht="18.75" customHeight="1">
      <c r="A112" s="131">
        <v>106</v>
      </c>
      <c r="B112" s="89"/>
      <c r="C112" s="89"/>
      <c r="D112" s="90"/>
      <c r="E112" s="404"/>
      <c r="F112" s="155"/>
      <c r="G112" s="155"/>
      <c r="H112" s="90"/>
      <c r="I112" s="90"/>
      <c r="J112" s="91"/>
      <c r="K112" s="134"/>
      <c r="L112" s="156"/>
      <c r="M112" s="157">
        <f t="shared" si="6"/>
        <v>999</v>
      </c>
      <c r="N112" s="156"/>
      <c r="O112" s="90"/>
      <c r="P112" s="399"/>
      <c r="Q112" s="159">
        <f t="shared" si="7"/>
        <v>999</v>
      </c>
      <c r="R112" s="91"/>
    </row>
    <row r="113" spans="1:18" s="11" customFormat="1" ht="18.75" customHeight="1">
      <c r="A113" s="131">
        <v>107</v>
      </c>
      <c r="B113" s="89"/>
      <c r="C113" s="89"/>
      <c r="D113" s="90"/>
      <c r="E113" s="404"/>
      <c r="F113" s="155"/>
      <c r="G113" s="155"/>
      <c r="H113" s="90"/>
      <c r="I113" s="90"/>
      <c r="J113" s="91"/>
      <c r="K113" s="134"/>
      <c r="L113" s="156"/>
      <c r="M113" s="157">
        <f t="shared" si="6"/>
        <v>999</v>
      </c>
      <c r="N113" s="156"/>
      <c r="O113" s="90"/>
      <c r="P113" s="399"/>
      <c r="Q113" s="159">
        <f t="shared" si="7"/>
        <v>999</v>
      </c>
      <c r="R113" s="91"/>
    </row>
    <row r="114" spans="1:18" s="11" customFormat="1" ht="18.75" customHeight="1">
      <c r="A114" s="131">
        <v>108</v>
      </c>
      <c r="B114" s="89"/>
      <c r="C114" s="89"/>
      <c r="D114" s="90"/>
      <c r="E114" s="404"/>
      <c r="F114" s="155"/>
      <c r="G114" s="155"/>
      <c r="H114" s="90"/>
      <c r="I114" s="90"/>
      <c r="J114" s="91"/>
      <c r="K114" s="134"/>
      <c r="L114" s="156"/>
      <c r="M114" s="157">
        <f t="shared" si="6"/>
        <v>999</v>
      </c>
      <c r="N114" s="156"/>
      <c r="O114" s="90"/>
      <c r="P114" s="399"/>
      <c r="Q114" s="159">
        <f t="shared" si="7"/>
        <v>999</v>
      </c>
      <c r="R114" s="91"/>
    </row>
    <row r="115" spans="1:18" s="11" customFormat="1" ht="18.75" customHeight="1">
      <c r="A115" s="131">
        <v>109</v>
      </c>
      <c r="B115" s="89"/>
      <c r="C115" s="89"/>
      <c r="D115" s="90"/>
      <c r="E115" s="404"/>
      <c r="F115" s="155"/>
      <c r="G115" s="155"/>
      <c r="H115" s="90"/>
      <c r="I115" s="90"/>
      <c r="J115" s="91"/>
      <c r="K115" s="134"/>
      <c r="L115" s="156"/>
      <c r="M115" s="157">
        <f t="shared" si="6"/>
        <v>999</v>
      </c>
      <c r="N115" s="156"/>
      <c r="O115" s="90"/>
      <c r="P115" s="399"/>
      <c r="Q115" s="159">
        <f t="shared" si="7"/>
        <v>999</v>
      </c>
      <c r="R115" s="91"/>
    </row>
    <row r="116" spans="1:18" s="11" customFormat="1" ht="18.75" customHeight="1">
      <c r="A116" s="131">
        <v>110</v>
      </c>
      <c r="B116" s="89"/>
      <c r="C116" s="89"/>
      <c r="D116" s="90"/>
      <c r="E116" s="404"/>
      <c r="F116" s="155"/>
      <c r="G116" s="155"/>
      <c r="H116" s="90"/>
      <c r="I116" s="90"/>
      <c r="J116" s="91"/>
      <c r="K116" s="134"/>
      <c r="L116" s="156"/>
      <c r="M116" s="157">
        <f t="shared" si="6"/>
        <v>999</v>
      </c>
      <c r="N116" s="156"/>
      <c r="O116" s="90"/>
      <c r="P116" s="399"/>
      <c r="Q116" s="159">
        <f t="shared" si="7"/>
        <v>999</v>
      </c>
      <c r="R116" s="91"/>
    </row>
    <row r="117" spans="1:18" s="11" customFormat="1" ht="18.75" customHeight="1">
      <c r="A117" s="131">
        <v>111</v>
      </c>
      <c r="B117" s="89"/>
      <c r="C117" s="89"/>
      <c r="D117" s="90"/>
      <c r="E117" s="404"/>
      <c r="F117" s="155"/>
      <c r="G117" s="155"/>
      <c r="H117" s="90"/>
      <c r="I117" s="90"/>
      <c r="J117" s="91"/>
      <c r="K117" s="134"/>
      <c r="L117" s="156"/>
      <c r="M117" s="157">
        <f t="shared" si="6"/>
        <v>999</v>
      </c>
      <c r="N117" s="156"/>
      <c r="O117" s="90"/>
      <c r="P117" s="399"/>
      <c r="Q117" s="159">
        <f t="shared" si="7"/>
        <v>999</v>
      </c>
      <c r="R117" s="91"/>
    </row>
    <row r="118" spans="1:18" s="11" customFormat="1" ht="18.75" customHeight="1">
      <c r="A118" s="131">
        <v>112</v>
      </c>
      <c r="B118" s="89"/>
      <c r="C118" s="89"/>
      <c r="D118" s="90"/>
      <c r="E118" s="404"/>
      <c r="F118" s="155"/>
      <c r="G118" s="155"/>
      <c r="H118" s="90"/>
      <c r="I118" s="90"/>
      <c r="J118" s="91"/>
      <c r="K118" s="134"/>
      <c r="L118" s="156"/>
      <c r="M118" s="157">
        <f t="shared" si="6"/>
        <v>999</v>
      </c>
      <c r="N118" s="156"/>
      <c r="O118" s="90"/>
      <c r="P118" s="399"/>
      <c r="Q118" s="159">
        <f t="shared" si="7"/>
        <v>999</v>
      </c>
      <c r="R118" s="91"/>
    </row>
    <row r="119" spans="1:18" s="11" customFormat="1" ht="18.75" customHeight="1">
      <c r="A119" s="131">
        <v>113</v>
      </c>
      <c r="B119" s="89"/>
      <c r="C119" s="89"/>
      <c r="D119" s="90"/>
      <c r="E119" s="404"/>
      <c r="F119" s="155"/>
      <c r="G119" s="155"/>
      <c r="H119" s="90"/>
      <c r="I119" s="90"/>
      <c r="J119" s="91"/>
      <c r="K119" s="134"/>
      <c r="L119" s="156"/>
      <c r="M119" s="157">
        <f t="shared" si="6"/>
        <v>999</v>
      </c>
      <c r="N119" s="156"/>
      <c r="O119" s="90"/>
      <c r="P119" s="399"/>
      <c r="Q119" s="159">
        <f t="shared" si="7"/>
        <v>999</v>
      </c>
      <c r="R119" s="91"/>
    </row>
    <row r="120" spans="1:18" s="11" customFormat="1" ht="18.75" customHeight="1">
      <c r="A120" s="131">
        <v>114</v>
      </c>
      <c r="B120" s="89"/>
      <c r="C120" s="89"/>
      <c r="D120" s="90"/>
      <c r="E120" s="404"/>
      <c r="F120" s="155"/>
      <c r="G120" s="155"/>
      <c r="H120" s="90"/>
      <c r="I120" s="90"/>
      <c r="J120" s="91"/>
      <c r="K120" s="134"/>
      <c r="L120" s="156"/>
      <c r="M120" s="157">
        <f t="shared" si="6"/>
        <v>999</v>
      </c>
      <c r="N120" s="156"/>
      <c r="O120" s="90"/>
      <c r="P120" s="399"/>
      <c r="Q120" s="159">
        <f t="shared" si="7"/>
        <v>999</v>
      </c>
      <c r="R120" s="91"/>
    </row>
    <row r="121" spans="1:18" s="11" customFormat="1" ht="18.75" customHeight="1">
      <c r="A121" s="131">
        <v>115</v>
      </c>
      <c r="B121" s="89"/>
      <c r="C121" s="89"/>
      <c r="D121" s="90"/>
      <c r="E121" s="404"/>
      <c r="F121" s="155"/>
      <c r="G121" s="155"/>
      <c r="H121" s="90"/>
      <c r="I121" s="90"/>
      <c r="J121" s="91"/>
      <c r="K121" s="134"/>
      <c r="L121" s="156"/>
      <c r="M121" s="157">
        <f t="shared" si="6"/>
        <v>999</v>
      </c>
      <c r="N121" s="156"/>
      <c r="O121" s="90"/>
      <c r="P121" s="399"/>
      <c r="Q121" s="159">
        <f t="shared" si="7"/>
        <v>999</v>
      </c>
      <c r="R121" s="91"/>
    </row>
    <row r="122" spans="1:18" s="11" customFormat="1" ht="18.75" customHeight="1">
      <c r="A122" s="131">
        <v>116</v>
      </c>
      <c r="B122" s="89"/>
      <c r="C122" s="89"/>
      <c r="D122" s="90"/>
      <c r="E122" s="404"/>
      <c r="F122" s="155"/>
      <c r="G122" s="155"/>
      <c r="H122" s="90"/>
      <c r="I122" s="90"/>
      <c r="J122" s="91"/>
      <c r="K122" s="134"/>
      <c r="L122" s="156"/>
      <c r="M122" s="157">
        <f t="shared" si="6"/>
        <v>999</v>
      </c>
      <c r="N122" s="156"/>
      <c r="O122" s="90"/>
      <c r="P122" s="399"/>
      <c r="Q122" s="159">
        <f t="shared" si="7"/>
        <v>999</v>
      </c>
      <c r="R122" s="91"/>
    </row>
    <row r="123" spans="1:18" s="11" customFormat="1" ht="18.75" customHeight="1">
      <c r="A123" s="131">
        <v>117</v>
      </c>
      <c r="B123" s="89"/>
      <c r="C123" s="89"/>
      <c r="D123" s="90"/>
      <c r="E123" s="404"/>
      <c r="F123" s="155"/>
      <c r="G123" s="155"/>
      <c r="H123" s="90"/>
      <c r="I123" s="90"/>
      <c r="J123" s="91"/>
      <c r="K123" s="134"/>
      <c r="L123" s="156"/>
      <c r="M123" s="157">
        <f t="shared" si="6"/>
        <v>999</v>
      </c>
      <c r="N123" s="156"/>
      <c r="O123" s="90"/>
      <c r="P123" s="399"/>
      <c r="Q123" s="159">
        <f t="shared" si="7"/>
        <v>999</v>
      </c>
      <c r="R123" s="91"/>
    </row>
    <row r="124" spans="1:18" s="11" customFormat="1" ht="18.75" customHeight="1">
      <c r="A124" s="131">
        <v>118</v>
      </c>
      <c r="B124" s="89"/>
      <c r="C124" s="89"/>
      <c r="D124" s="90"/>
      <c r="E124" s="404"/>
      <c r="F124" s="155"/>
      <c r="G124" s="155"/>
      <c r="H124" s="90"/>
      <c r="I124" s="90"/>
      <c r="J124" s="91"/>
      <c r="K124" s="134"/>
      <c r="L124" s="156"/>
      <c r="M124" s="157">
        <f t="shared" si="6"/>
        <v>999</v>
      </c>
      <c r="N124" s="156"/>
      <c r="O124" s="90"/>
      <c r="P124" s="399"/>
      <c r="Q124" s="159">
        <f t="shared" si="7"/>
        <v>999</v>
      </c>
      <c r="R124" s="91"/>
    </row>
    <row r="125" spans="1:18" s="11" customFormat="1" ht="18.75" customHeight="1">
      <c r="A125" s="131">
        <v>119</v>
      </c>
      <c r="B125" s="89"/>
      <c r="C125" s="89"/>
      <c r="D125" s="90"/>
      <c r="E125" s="404"/>
      <c r="F125" s="155"/>
      <c r="G125" s="155"/>
      <c r="H125" s="90"/>
      <c r="I125" s="90"/>
      <c r="J125" s="91"/>
      <c r="K125" s="134"/>
      <c r="L125" s="156"/>
      <c r="M125" s="157">
        <f t="shared" si="6"/>
        <v>999</v>
      </c>
      <c r="N125" s="156"/>
      <c r="O125" s="90"/>
      <c r="P125" s="399"/>
      <c r="Q125" s="159">
        <f t="shared" si="7"/>
        <v>999</v>
      </c>
      <c r="R125" s="91"/>
    </row>
    <row r="126" spans="1:18" s="11" customFormat="1" ht="18.75" customHeight="1">
      <c r="A126" s="131">
        <v>120</v>
      </c>
      <c r="B126" s="89"/>
      <c r="C126" s="89"/>
      <c r="D126" s="90"/>
      <c r="E126" s="404"/>
      <c r="F126" s="155"/>
      <c r="G126" s="155"/>
      <c r="H126" s="90"/>
      <c r="I126" s="90"/>
      <c r="J126" s="91"/>
      <c r="K126" s="134"/>
      <c r="L126" s="156"/>
      <c r="M126" s="157">
        <f t="shared" si="6"/>
        <v>999</v>
      </c>
      <c r="N126" s="156"/>
      <c r="O126" s="90"/>
      <c r="P126" s="399"/>
      <c r="Q126" s="159">
        <f t="shared" si="7"/>
        <v>999</v>
      </c>
      <c r="R126" s="91"/>
    </row>
    <row r="127" spans="1:18" s="11" customFormat="1" ht="18.75" customHeight="1">
      <c r="A127" s="131">
        <v>121</v>
      </c>
      <c r="B127" s="89"/>
      <c r="C127" s="89"/>
      <c r="D127" s="90"/>
      <c r="E127" s="404"/>
      <c r="F127" s="155"/>
      <c r="G127" s="155"/>
      <c r="H127" s="90"/>
      <c r="I127" s="90"/>
      <c r="J127" s="91"/>
      <c r="K127" s="134"/>
      <c r="L127" s="156"/>
      <c r="M127" s="157">
        <f t="shared" si="6"/>
        <v>999</v>
      </c>
      <c r="N127" s="156"/>
      <c r="O127" s="90"/>
      <c r="P127" s="399"/>
      <c r="Q127" s="159">
        <f t="shared" si="7"/>
        <v>999</v>
      </c>
      <c r="R127" s="91"/>
    </row>
    <row r="128" spans="1:18" s="11" customFormat="1" ht="18.75" customHeight="1">
      <c r="A128" s="131">
        <v>122</v>
      </c>
      <c r="B128" s="89"/>
      <c r="C128" s="89"/>
      <c r="D128" s="90"/>
      <c r="E128" s="404"/>
      <c r="F128" s="155"/>
      <c r="G128" s="155"/>
      <c r="H128" s="90"/>
      <c r="I128" s="90"/>
      <c r="J128" s="91"/>
      <c r="K128" s="134"/>
      <c r="L128" s="156"/>
      <c r="M128" s="157">
        <f t="shared" si="6"/>
        <v>999</v>
      </c>
      <c r="N128" s="156"/>
      <c r="O128" s="90"/>
      <c r="P128" s="399"/>
      <c r="Q128" s="159">
        <f t="shared" si="7"/>
        <v>999</v>
      </c>
      <c r="R128" s="91"/>
    </row>
    <row r="129" spans="1:18" s="11" customFormat="1" ht="18.75" customHeight="1">
      <c r="A129" s="131">
        <v>123</v>
      </c>
      <c r="B129" s="89"/>
      <c r="C129" s="89"/>
      <c r="D129" s="90"/>
      <c r="E129" s="404"/>
      <c r="F129" s="155"/>
      <c r="G129" s="155"/>
      <c r="H129" s="90"/>
      <c r="I129" s="90"/>
      <c r="J129" s="91"/>
      <c r="K129" s="134"/>
      <c r="L129" s="156"/>
      <c r="M129" s="157">
        <f t="shared" si="6"/>
        <v>999</v>
      </c>
      <c r="N129" s="156"/>
      <c r="O129" s="90"/>
      <c r="P129" s="399"/>
      <c r="Q129" s="159">
        <f t="shared" si="7"/>
        <v>999</v>
      </c>
      <c r="R129" s="91"/>
    </row>
    <row r="130" spans="1:18" s="11" customFormat="1" ht="18.75" customHeight="1">
      <c r="A130" s="131">
        <v>124</v>
      </c>
      <c r="B130" s="89"/>
      <c r="C130" s="89"/>
      <c r="D130" s="90"/>
      <c r="E130" s="404"/>
      <c r="F130" s="155"/>
      <c r="G130" s="155"/>
      <c r="H130" s="90"/>
      <c r="I130" s="90"/>
      <c r="J130" s="91"/>
      <c r="K130" s="134"/>
      <c r="L130" s="156"/>
      <c r="M130" s="157">
        <f t="shared" si="6"/>
        <v>999</v>
      </c>
      <c r="N130" s="156"/>
      <c r="O130" s="90"/>
      <c r="P130" s="399"/>
      <c r="Q130" s="159">
        <f t="shared" si="7"/>
        <v>999</v>
      </c>
      <c r="R130" s="91"/>
    </row>
    <row r="131" spans="1:18" s="11" customFormat="1" ht="18.75" customHeight="1">
      <c r="A131" s="131">
        <v>125</v>
      </c>
      <c r="B131" s="89"/>
      <c r="C131" s="89"/>
      <c r="D131" s="90"/>
      <c r="E131" s="404"/>
      <c r="F131" s="155"/>
      <c r="G131" s="155"/>
      <c r="H131" s="90"/>
      <c r="I131" s="90"/>
      <c r="J131" s="91"/>
      <c r="K131" s="134"/>
      <c r="L131" s="156"/>
      <c r="M131" s="157">
        <f t="shared" si="6"/>
        <v>999</v>
      </c>
      <c r="N131" s="156"/>
      <c r="O131" s="90"/>
      <c r="P131" s="399"/>
      <c r="Q131" s="159">
        <f t="shared" si="7"/>
        <v>999</v>
      </c>
      <c r="R131" s="91"/>
    </row>
    <row r="132" spans="1:18" s="11" customFormat="1" ht="18.75" customHeight="1">
      <c r="A132" s="131">
        <v>126</v>
      </c>
      <c r="B132" s="89"/>
      <c r="C132" s="89"/>
      <c r="D132" s="90"/>
      <c r="E132" s="404"/>
      <c r="F132" s="155"/>
      <c r="G132" s="155"/>
      <c r="H132" s="90"/>
      <c r="I132" s="90"/>
      <c r="J132" s="91"/>
      <c r="K132" s="134"/>
      <c r="L132" s="156"/>
      <c r="M132" s="157">
        <f t="shared" si="6"/>
        <v>999</v>
      </c>
      <c r="N132" s="156"/>
      <c r="O132" s="90"/>
      <c r="P132" s="399"/>
      <c r="Q132" s="159">
        <f t="shared" si="7"/>
        <v>999</v>
      </c>
      <c r="R132" s="91"/>
    </row>
    <row r="133" spans="1:18" s="11" customFormat="1" ht="18.75" customHeight="1">
      <c r="A133" s="131">
        <v>127</v>
      </c>
      <c r="B133" s="89"/>
      <c r="C133" s="89"/>
      <c r="D133" s="90"/>
      <c r="E133" s="404"/>
      <c r="F133" s="155"/>
      <c r="G133" s="155"/>
      <c r="H133" s="90"/>
      <c r="I133" s="90"/>
      <c r="J133" s="91"/>
      <c r="K133" s="134"/>
      <c r="L133" s="156"/>
      <c r="M133" s="157">
        <f t="shared" si="6"/>
        <v>999</v>
      </c>
      <c r="N133" s="156"/>
      <c r="O133" s="90"/>
      <c r="P133" s="399"/>
      <c r="Q133" s="159">
        <f t="shared" si="7"/>
        <v>999</v>
      </c>
      <c r="R133" s="91"/>
    </row>
    <row r="134" spans="1:18" s="11" customFormat="1" ht="18.75" customHeight="1">
      <c r="A134" s="131">
        <v>128</v>
      </c>
      <c r="B134" s="89"/>
      <c r="C134" s="89"/>
      <c r="D134" s="90"/>
      <c r="E134" s="404"/>
      <c r="F134" s="155"/>
      <c r="G134" s="155"/>
      <c r="H134" s="90"/>
      <c r="I134" s="90"/>
      <c r="J134" s="91"/>
      <c r="K134" s="134"/>
      <c r="L134" s="156"/>
      <c r="M134" s="157">
        <f t="shared" si="6"/>
        <v>999</v>
      </c>
      <c r="N134" s="156"/>
      <c r="O134" s="90"/>
      <c r="P134" s="399"/>
      <c r="Q134" s="159">
        <f t="shared" si="7"/>
        <v>999</v>
      </c>
      <c r="R134" s="91"/>
    </row>
  </sheetData>
  <mergeCells count="1">
    <mergeCell ref="A5:B5"/>
  </mergeCells>
  <conditionalFormatting sqref="K7:K134">
    <cfRule type="cellIs" priority="1" dxfId="2" operator="equal" stopIfTrue="1">
      <formula>"Z"</formula>
    </cfRule>
  </conditionalFormatting>
  <conditionalFormatting sqref="E7:E134">
    <cfRule type="expression" priority="2" dxfId="0" stopIfTrue="1">
      <formula>OR(B7="",E7="")</formula>
    </cfRule>
    <cfRule type="expression" priority="3" dxfId="1" stopIfTrue="1">
      <formula>YEAR($E7)&gt;$U$4</formula>
    </cfRule>
    <cfRule type="expression" priority="4" dxfId="1"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0">
      <selection activeCell="H63" sqref="H63"/>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0" customWidth="1"/>
    <col min="10" max="10" width="10.7109375" style="0" customWidth="1"/>
    <col min="11" max="11" width="1.7109375" style="160" customWidth="1"/>
    <col min="12" max="12" width="10.7109375" style="0" customWidth="1"/>
    <col min="13" max="13" width="1.7109375" style="161" customWidth="1"/>
    <col min="14" max="14" width="10.7109375" style="0" customWidth="1"/>
    <col min="15" max="15" width="1.7109375" style="160" customWidth="1"/>
    <col min="16" max="16" width="10.7109375" style="0" customWidth="1"/>
    <col min="17" max="17" width="1.7109375" style="161" customWidth="1"/>
    <col min="18" max="18" width="0" style="0" hidden="1" customWidth="1"/>
    <col min="19" max="19" width="8.7109375" style="0" customWidth="1"/>
    <col min="20" max="20" width="9.140625" style="0" hidden="1" customWidth="1"/>
  </cols>
  <sheetData>
    <row r="1" spans="1:17" s="162" customFormat="1" ht="21.75" customHeight="1">
      <c r="A1" s="75">
        <f>'Week SetUp'!$A$6</f>
        <v>0</v>
      </c>
      <c r="B1" s="75"/>
      <c r="C1" s="165"/>
      <c r="D1" s="165"/>
      <c r="E1" s="165"/>
      <c r="F1" s="165"/>
      <c r="G1" s="165"/>
      <c r="H1" s="165"/>
      <c r="I1" s="166"/>
      <c r="J1" s="135"/>
      <c r="K1" s="135"/>
      <c r="L1" s="76"/>
      <c r="M1" s="166"/>
      <c r="N1" s="166" t="s">
        <v>122</v>
      </c>
      <c r="O1" s="166"/>
      <c r="P1" s="165"/>
      <c r="Q1" s="166"/>
    </row>
    <row r="2" spans="1:17" s="92" customFormat="1" ht="12.75">
      <c r="A2" s="78" t="str">
        <f>'Week SetUp'!$A$8</f>
        <v>ITF Junior Circuit</v>
      </c>
      <c r="B2" s="78"/>
      <c r="C2" s="78"/>
      <c r="D2" s="78"/>
      <c r="E2" s="78"/>
      <c r="F2" s="167"/>
      <c r="G2" s="97"/>
      <c r="H2" s="97"/>
      <c r="I2" s="168"/>
      <c r="J2" s="135" t="s">
        <v>123</v>
      </c>
      <c r="K2" s="135"/>
      <c r="L2" s="135"/>
      <c r="M2" s="168"/>
      <c r="N2" s="97"/>
      <c r="O2" s="168"/>
      <c r="P2" s="97"/>
      <c r="Q2" s="168"/>
    </row>
    <row r="3" spans="1:17" s="19" customFormat="1" ht="11.25" customHeight="1">
      <c r="A3" s="60" t="s">
        <v>12</v>
      </c>
      <c r="B3" s="60"/>
      <c r="C3" s="60"/>
      <c r="D3" s="60"/>
      <c r="E3" s="60"/>
      <c r="F3" s="60" t="s">
        <v>6</v>
      </c>
      <c r="G3" s="60"/>
      <c r="H3" s="60"/>
      <c r="I3" s="170"/>
      <c r="J3" s="60" t="s">
        <v>7</v>
      </c>
      <c r="K3" s="170"/>
      <c r="L3" s="60" t="s">
        <v>18</v>
      </c>
      <c r="M3" s="170"/>
      <c r="N3" s="60"/>
      <c r="O3" s="170"/>
      <c r="P3" s="60"/>
      <c r="Q3" s="61" t="s">
        <v>8</v>
      </c>
    </row>
    <row r="4" spans="1:17" s="37" customFormat="1" ht="11.25" customHeight="1" thickBot="1">
      <c r="A4" s="412" t="s">
        <v>182</v>
      </c>
      <c r="B4" s="412"/>
      <c r="C4" s="412"/>
      <c r="D4" s="172"/>
      <c r="E4" s="172"/>
      <c r="F4" s="172" t="s">
        <v>183</v>
      </c>
      <c r="G4" s="410"/>
      <c r="H4" s="172"/>
      <c r="I4" s="173"/>
      <c r="J4" s="174">
        <f>'Week SetUp'!$D$10</f>
        <v>0</v>
      </c>
      <c r="K4" s="173"/>
      <c r="L4" s="175">
        <f>'Week SetUp'!$A$12</f>
        <v>0</v>
      </c>
      <c r="M4" s="173"/>
      <c r="N4" s="172"/>
      <c r="O4" s="173"/>
      <c r="P4" s="172"/>
      <c r="Q4" s="70">
        <f>'Week SetUp'!$E$10</f>
        <v>0</v>
      </c>
    </row>
    <row r="5" spans="1:17" s="19" customFormat="1" ht="9.75">
      <c r="A5" s="176"/>
      <c r="B5" s="177" t="s">
        <v>44</v>
      </c>
      <c r="C5" s="177" t="s">
        <v>45</v>
      </c>
      <c r="D5" s="177" t="s">
        <v>46</v>
      </c>
      <c r="E5" s="178" t="s">
        <v>47</v>
      </c>
      <c r="F5" s="178" t="s">
        <v>14</v>
      </c>
      <c r="G5" s="178"/>
      <c r="H5" s="178" t="s">
        <v>48</v>
      </c>
      <c r="I5" s="178"/>
      <c r="J5" s="177" t="s">
        <v>49</v>
      </c>
      <c r="K5" s="179"/>
      <c r="L5" s="177" t="s">
        <v>74</v>
      </c>
      <c r="M5" s="179"/>
      <c r="N5" s="177" t="s">
        <v>50</v>
      </c>
      <c r="O5" s="179"/>
      <c r="P5" s="177" t="s">
        <v>51</v>
      </c>
      <c r="Q5" s="180"/>
    </row>
    <row r="6" spans="1:17" s="19" customFormat="1" ht="3.75" customHeight="1" thickBot="1">
      <c r="A6" s="181"/>
      <c r="B6" s="182"/>
      <c r="C6" s="83"/>
      <c r="D6" s="182"/>
      <c r="E6" s="183"/>
      <c r="F6" s="183"/>
      <c r="G6" s="184"/>
      <c r="H6" s="183"/>
      <c r="I6" s="185"/>
      <c r="J6" s="182"/>
      <c r="K6" s="185"/>
      <c r="L6" s="182"/>
      <c r="M6" s="185"/>
      <c r="N6" s="182"/>
      <c r="O6" s="185"/>
      <c r="P6" s="182"/>
      <c r="Q6" s="186"/>
    </row>
    <row r="7" spans="1:20" s="48" customFormat="1" ht="10.5" customHeight="1">
      <c r="A7" s="188">
        <v>1</v>
      </c>
      <c r="B7" s="190">
        <f>IF($D7="","",VLOOKUP($D7,'g18 Si MD Prep'!$A$7:$P$38,15))</f>
      </c>
      <c r="C7" s="190">
        <f>IF($D7="","",VLOOKUP($D7,'g18 Si MD Prep'!$A$7:$P$38,16))</f>
      </c>
      <c r="D7" s="191"/>
      <c r="E7" s="192" t="s">
        <v>124</v>
      </c>
      <c r="F7" s="192" t="s">
        <v>125</v>
      </c>
      <c r="G7" s="192"/>
      <c r="H7" s="192" t="s">
        <v>162</v>
      </c>
      <c r="I7" s="194"/>
      <c r="J7" s="193"/>
      <c r="K7" s="193"/>
      <c r="L7" s="193"/>
      <c r="M7" s="193"/>
      <c r="N7" s="196"/>
      <c r="O7" s="198"/>
      <c r="P7" s="199"/>
      <c r="Q7" s="200"/>
      <c r="R7" s="201"/>
      <c r="T7" s="202" t="e">
        <f>#REF!</f>
        <v>#REF!</v>
      </c>
    </row>
    <row r="8" spans="1:20" s="48" customFormat="1" ht="9" customHeight="1">
      <c r="A8" s="203"/>
      <c r="B8" s="204"/>
      <c r="C8" s="204"/>
      <c r="D8" s="204"/>
      <c r="E8" s="205"/>
      <c r="F8" s="205"/>
      <c r="G8" s="206"/>
      <c r="H8" s="207" t="s">
        <v>15</v>
      </c>
      <c r="I8" s="208"/>
      <c r="J8" s="408" t="s">
        <v>124</v>
      </c>
      <c r="K8" s="209"/>
      <c r="L8" s="193"/>
      <c r="M8" s="193"/>
      <c r="N8" s="196"/>
      <c r="O8" s="198"/>
      <c r="P8" s="199"/>
      <c r="Q8" s="200"/>
      <c r="R8" s="201"/>
      <c r="T8" s="210" t="e">
        <f>#REF!</f>
        <v>#REF!</v>
      </c>
    </row>
    <row r="9" spans="1:20" s="48" customFormat="1" ht="9" customHeight="1">
      <c r="A9" s="203">
        <v>2</v>
      </c>
      <c r="B9" s="190">
        <f>IF($D9="","",VLOOKUP($D9,'g18 Si MD Prep'!$A$7:$P$38,15))</f>
      </c>
      <c r="C9" s="190">
        <f>IF($D9="","",VLOOKUP($D9,'g18 Si MD Prep'!$A$7:$P$38,16))</f>
      </c>
      <c r="D9" s="191"/>
      <c r="E9" s="211" t="s">
        <v>126</v>
      </c>
      <c r="F9" s="211">
        <f>IF($D9="","",VLOOKUP($D9,'g18 Si MD Prep'!$A$7:$P$38,3))</f>
      </c>
      <c r="G9" s="211"/>
      <c r="H9" s="211">
        <f>IF($D9="","",VLOOKUP($D9,'g18 Si MD Prep'!$A$7:$P$38,4))</f>
      </c>
      <c r="I9" s="212"/>
      <c r="J9" s="193"/>
      <c r="K9" s="213"/>
      <c r="L9" s="193"/>
      <c r="M9" s="193"/>
      <c r="N9" s="196"/>
      <c r="O9" s="198"/>
      <c r="P9" s="199"/>
      <c r="Q9" s="200"/>
      <c r="R9" s="201"/>
      <c r="T9" s="210" t="e">
        <f>#REF!</f>
        <v>#REF!</v>
      </c>
    </row>
    <row r="10" spans="1:20" s="48" customFormat="1" ht="9" customHeight="1">
      <c r="A10" s="203"/>
      <c r="B10" s="204"/>
      <c r="C10" s="204"/>
      <c r="D10" s="214"/>
      <c r="E10" s="205"/>
      <c r="F10" s="205"/>
      <c r="G10" s="206"/>
      <c r="H10" s="205"/>
      <c r="I10" s="215"/>
      <c r="J10" s="207" t="s">
        <v>15</v>
      </c>
      <c r="K10" s="216"/>
      <c r="L10" s="408" t="s">
        <v>124</v>
      </c>
      <c r="M10" s="217"/>
      <c r="N10" s="218"/>
      <c r="O10" s="218"/>
      <c r="P10" s="199"/>
      <c r="Q10" s="200"/>
      <c r="R10" s="201"/>
      <c r="T10" s="210" t="e">
        <f>#REF!</f>
        <v>#REF!</v>
      </c>
    </row>
    <row r="11" spans="1:20" s="48" customFormat="1" ht="9" customHeight="1">
      <c r="A11" s="203">
        <v>3</v>
      </c>
      <c r="B11" s="190">
        <f>IF($D11="","",VLOOKUP($D11,'g18 Si MD Prep'!$A$7:$P$38,15))</f>
      </c>
      <c r="C11" s="190">
        <f>IF($D11="","",VLOOKUP($D11,'g18 Si MD Prep'!$A$7:$P$38,16))</f>
      </c>
      <c r="D11" s="191"/>
      <c r="E11" s="211" t="s">
        <v>127</v>
      </c>
      <c r="F11" s="211" t="s">
        <v>128</v>
      </c>
      <c r="G11" s="211"/>
      <c r="H11" s="211" t="s">
        <v>184</v>
      </c>
      <c r="I11" s="194"/>
      <c r="J11" s="193"/>
      <c r="K11" s="219"/>
      <c r="L11" s="193" t="s">
        <v>175</v>
      </c>
      <c r="M11" s="220"/>
      <c r="N11" s="218"/>
      <c r="O11" s="218"/>
      <c r="P11" s="199"/>
      <c r="Q11" s="200"/>
      <c r="R11" s="201"/>
      <c r="T11" s="210" t="e">
        <f>#REF!</f>
        <v>#REF!</v>
      </c>
    </row>
    <row r="12" spans="1:20" s="48" customFormat="1" ht="9" customHeight="1">
      <c r="A12" s="203"/>
      <c r="B12" s="204"/>
      <c r="C12" s="204"/>
      <c r="D12" s="214"/>
      <c r="E12" s="205"/>
      <c r="F12" s="205"/>
      <c r="G12" s="206"/>
      <c r="H12" s="207" t="s">
        <v>15</v>
      </c>
      <c r="I12" s="208"/>
      <c r="J12" s="211" t="s">
        <v>127</v>
      </c>
      <c r="K12" s="221"/>
      <c r="L12" s="193"/>
      <c r="M12" s="220"/>
      <c r="N12" s="218"/>
      <c r="O12" s="218"/>
      <c r="P12" s="199"/>
      <c r="Q12" s="200"/>
      <c r="R12" s="201"/>
      <c r="T12" s="210" t="e">
        <f>#REF!</f>
        <v>#REF!</v>
      </c>
    </row>
    <row r="13" spans="1:20" s="48" customFormat="1" ht="9" customHeight="1">
      <c r="A13" s="203">
        <v>4</v>
      </c>
      <c r="B13" s="190">
        <f>IF($D13="","",VLOOKUP($D13,'g18 Si MD Prep'!$A$7:$P$38,15))</f>
      </c>
      <c r="C13" s="190"/>
      <c r="D13" s="191"/>
      <c r="E13" s="211" t="s">
        <v>126</v>
      </c>
      <c r="F13" s="211"/>
      <c r="G13" s="211"/>
      <c r="H13" s="211">
        <f>IF($D13="","",VLOOKUP($D13,'g18 Si MD Prep'!$A$7:$P$38,4))</f>
      </c>
      <c r="I13" s="222"/>
      <c r="J13" s="193"/>
      <c r="K13" s="193"/>
      <c r="L13" s="193"/>
      <c r="M13" s="220"/>
      <c r="N13" s="218"/>
      <c r="O13" s="218"/>
      <c r="P13" s="199"/>
      <c r="Q13" s="200"/>
      <c r="R13" s="201"/>
      <c r="T13" s="210" t="e">
        <f>#REF!</f>
        <v>#REF!</v>
      </c>
    </row>
    <row r="14" spans="1:20" s="48" customFormat="1" ht="9" customHeight="1">
      <c r="A14" s="203"/>
      <c r="B14" s="204"/>
      <c r="C14" s="204"/>
      <c r="D14" s="214"/>
      <c r="E14" s="193"/>
      <c r="F14" s="193"/>
      <c r="G14" s="65"/>
      <c r="H14" s="223"/>
      <c r="I14" s="215"/>
      <c r="J14" s="193"/>
      <c r="K14" s="193"/>
      <c r="L14" s="207" t="s">
        <v>15</v>
      </c>
      <c r="M14" s="216"/>
      <c r="N14" s="408" t="s">
        <v>124</v>
      </c>
      <c r="O14" s="217"/>
      <c r="P14" s="199"/>
      <c r="Q14" s="200"/>
      <c r="R14" s="201"/>
      <c r="T14" s="210" t="e">
        <f>#REF!</f>
        <v>#REF!</v>
      </c>
    </row>
    <row r="15" spans="1:20" s="48" customFormat="1" ht="9" customHeight="1">
      <c r="A15" s="203">
        <v>5</v>
      </c>
      <c r="B15" s="190">
        <f>IF($D15="","",VLOOKUP($D15,'g18 Si MD Prep'!$A$7:$P$38,15))</f>
      </c>
      <c r="C15" s="190">
        <f>IF($D15="","",VLOOKUP($D15,'g18 Si MD Prep'!$A$7:$P$38,16))</f>
      </c>
      <c r="D15" s="191"/>
      <c r="E15" s="211" t="s">
        <v>130</v>
      </c>
      <c r="F15" s="211" t="s">
        <v>129</v>
      </c>
      <c r="G15" s="211"/>
      <c r="H15" s="211" t="s">
        <v>163</v>
      </c>
      <c r="I15" s="224"/>
      <c r="J15" s="193"/>
      <c r="K15" s="193"/>
      <c r="L15" s="193"/>
      <c r="M15" s="220"/>
      <c r="N15" s="409">
        <v>39910</v>
      </c>
      <c r="O15" s="281"/>
      <c r="P15" s="196"/>
      <c r="Q15" s="198"/>
      <c r="R15" s="201"/>
      <c r="T15" s="210" t="e">
        <f>#REF!</f>
        <v>#REF!</v>
      </c>
    </row>
    <row r="16" spans="1:20" s="48" customFormat="1" ht="9" customHeight="1" thickBot="1">
      <c r="A16" s="203"/>
      <c r="B16" s="204"/>
      <c r="C16" s="204"/>
      <c r="D16" s="214"/>
      <c r="E16" s="205"/>
      <c r="F16" s="205"/>
      <c r="G16" s="206"/>
      <c r="H16" s="207" t="s">
        <v>15</v>
      </c>
      <c r="I16" s="208"/>
      <c r="J16" s="211" t="s">
        <v>130</v>
      </c>
      <c r="K16" s="209"/>
      <c r="L16" s="193"/>
      <c r="M16" s="220"/>
      <c r="N16" s="196"/>
      <c r="O16" s="281"/>
      <c r="P16" s="196"/>
      <c r="Q16" s="198"/>
      <c r="R16" s="201"/>
      <c r="T16" s="225" t="e">
        <f>#REF!</f>
        <v>#REF!</v>
      </c>
    </row>
    <row r="17" spans="1:18" s="48" customFormat="1" ht="9" customHeight="1">
      <c r="A17" s="203">
        <v>6</v>
      </c>
      <c r="B17" s="190">
        <f>IF($D17="","",VLOOKUP($D17,'g18 Si MD Prep'!$A$7:$P$38,15))</f>
      </c>
      <c r="C17" s="190">
        <f>IF($D17="","",VLOOKUP($D17,'g18 Si MD Prep'!$A$7:$P$38,16))</f>
      </c>
      <c r="D17" s="191"/>
      <c r="E17" s="211" t="s">
        <v>132</v>
      </c>
      <c r="F17" s="211" t="s">
        <v>131</v>
      </c>
      <c r="G17" s="211"/>
      <c r="H17" s="211" t="s">
        <v>184</v>
      </c>
      <c r="I17" s="212"/>
      <c r="J17" s="193" t="s">
        <v>171</v>
      </c>
      <c r="K17" s="213"/>
      <c r="L17" s="193"/>
      <c r="M17" s="220"/>
      <c r="N17" s="196"/>
      <c r="O17" s="281"/>
      <c r="P17" s="196"/>
      <c r="Q17" s="198"/>
      <c r="R17" s="201"/>
    </row>
    <row r="18" spans="1:18" s="48" customFormat="1" ht="9" customHeight="1">
      <c r="A18" s="203"/>
      <c r="B18" s="204"/>
      <c r="C18" s="204"/>
      <c r="D18" s="214"/>
      <c r="E18" s="205"/>
      <c r="F18" s="205"/>
      <c r="G18" s="206"/>
      <c r="H18" s="193"/>
      <c r="I18" s="215"/>
      <c r="J18" s="207" t="s">
        <v>15</v>
      </c>
      <c r="K18" s="216"/>
      <c r="L18" s="211" t="s">
        <v>130</v>
      </c>
      <c r="M18" s="226"/>
      <c r="N18" s="196"/>
      <c r="O18" s="281"/>
      <c r="P18" s="196"/>
      <c r="Q18" s="198"/>
      <c r="R18" s="201"/>
    </row>
    <row r="19" spans="1:18" s="48" customFormat="1" ht="9" customHeight="1">
      <c r="A19" s="203">
        <v>7</v>
      </c>
      <c r="B19" s="190">
        <f>IF($D19="","",VLOOKUP($D19,'g18 Si MD Prep'!$A$7:$P$38,15))</f>
      </c>
      <c r="C19" s="190">
        <f>IF($D19="","",VLOOKUP($D19,'g18 Si MD Prep'!$A$7:$P$38,16))</f>
      </c>
      <c r="D19" s="191"/>
      <c r="E19" s="211" t="s">
        <v>126</v>
      </c>
      <c r="F19" s="211">
        <f>IF($D19="","",VLOOKUP($D19,'g18 Si MD Prep'!$A$7:$P$38,3))</f>
      </c>
      <c r="G19" s="211"/>
      <c r="H19" s="211">
        <f>IF($D19="","",VLOOKUP($D19,'g18 Si MD Prep'!$A$7:$P$38,4))</f>
      </c>
      <c r="I19" s="194"/>
      <c r="J19" s="193"/>
      <c r="K19" s="219"/>
      <c r="L19" s="193" t="s">
        <v>175</v>
      </c>
      <c r="M19" s="218"/>
      <c r="N19" s="196"/>
      <c r="O19" s="281"/>
      <c r="P19" s="196"/>
      <c r="Q19" s="198"/>
      <c r="R19" s="201"/>
    </row>
    <row r="20" spans="1:18" s="48" customFormat="1" ht="9" customHeight="1">
      <c r="A20" s="203"/>
      <c r="B20" s="204"/>
      <c r="C20" s="204"/>
      <c r="D20" s="204"/>
      <c r="E20" s="205"/>
      <c r="F20" s="205"/>
      <c r="G20" s="206"/>
      <c r="H20" s="207" t="s">
        <v>15</v>
      </c>
      <c r="I20" s="208"/>
      <c r="J20" s="408" t="s">
        <v>159</v>
      </c>
      <c r="K20" s="221"/>
      <c r="L20" s="193"/>
      <c r="M20" s="218"/>
      <c r="N20" s="196"/>
      <c r="O20" s="281"/>
      <c r="P20" s="196"/>
      <c r="Q20" s="198"/>
      <c r="R20" s="201"/>
    </row>
    <row r="21" spans="1:18" s="48" customFormat="1" ht="9" customHeight="1">
      <c r="A21" s="188">
        <v>8</v>
      </c>
      <c r="B21" s="190">
        <f>IF($D21="","",VLOOKUP($D21,'g18 Si MD Prep'!$A$7:$P$38,15))</f>
      </c>
      <c r="C21" s="190">
        <f>IF($D21="","",VLOOKUP($D21,'g18 Si MD Prep'!$A$7:$P$38,16))</f>
      </c>
      <c r="D21" s="191"/>
      <c r="E21" s="192" t="s">
        <v>159</v>
      </c>
      <c r="F21" s="192" t="s">
        <v>129</v>
      </c>
      <c r="G21" s="192"/>
      <c r="H21" s="192" t="s">
        <v>162</v>
      </c>
      <c r="I21" s="222"/>
      <c r="J21" s="193"/>
      <c r="K21" s="193"/>
      <c r="L21" s="193"/>
      <c r="M21" s="218"/>
      <c r="N21" s="196"/>
      <c r="O21" s="281"/>
      <c r="P21" s="196"/>
      <c r="Q21" s="198"/>
      <c r="R21" s="201"/>
    </row>
    <row r="22" spans="1:18" s="48" customFormat="1" ht="9" customHeight="1">
      <c r="A22" s="203"/>
      <c r="B22" s="204"/>
      <c r="C22" s="204"/>
      <c r="D22" s="204"/>
      <c r="E22" s="223"/>
      <c r="F22" s="223"/>
      <c r="G22" s="227"/>
      <c r="H22" s="223"/>
      <c r="I22" s="215"/>
      <c r="J22" s="193"/>
      <c r="K22" s="193"/>
      <c r="L22" s="193"/>
      <c r="M22" s="218"/>
      <c r="N22" s="207" t="s">
        <v>15</v>
      </c>
      <c r="O22" s="216"/>
      <c r="P22" s="408" t="s">
        <v>124</v>
      </c>
      <c r="Q22" s="282"/>
      <c r="R22" s="201"/>
    </row>
    <row r="23" spans="1:18" s="48" customFormat="1" ht="9" customHeight="1">
      <c r="A23" s="188">
        <v>9</v>
      </c>
      <c r="B23" s="190">
        <f>IF($D23="","",VLOOKUP($D23,'g18 Si MD Prep'!$A$7:$P$38,15))</f>
      </c>
      <c r="C23" s="190">
        <f>IF($D23="","",VLOOKUP($D23,'g18 Si MD Prep'!$A$7:$P$38,16))</f>
      </c>
      <c r="D23" s="191"/>
      <c r="E23" s="192" t="s">
        <v>133</v>
      </c>
      <c r="F23" s="192" t="s">
        <v>134</v>
      </c>
      <c r="G23" s="192"/>
      <c r="H23" s="192" t="s">
        <v>164</v>
      </c>
      <c r="I23" s="194"/>
      <c r="J23" s="193"/>
      <c r="K23" s="193"/>
      <c r="L23" s="193"/>
      <c r="M23" s="218"/>
      <c r="N23" s="196"/>
      <c r="O23" s="281"/>
      <c r="P23" s="193" t="s">
        <v>179</v>
      </c>
      <c r="Q23" s="281"/>
      <c r="R23" s="201"/>
    </row>
    <row r="24" spans="1:18" s="48" customFormat="1" ht="9" customHeight="1">
      <c r="A24" s="203"/>
      <c r="B24" s="204"/>
      <c r="C24" s="204"/>
      <c r="D24" s="204"/>
      <c r="E24" s="205"/>
      <c r="F24" s="205"/>
      <c r="G24" s="206"/>
      <c r="H24" s="207" t="s">
        <v>15</v>
      </c>
      <c r="I24" s="208"/>
      <c r="J24" s="408" t="s">
        <v>133</v>
      </c>
      <c r="K24" s="209"/>
      <c r="L24" s="193"/>
      <c r="M24" s="218"/>
      <c r="N24" s="196"/>
      <c r="O24" s="281"/>
      <c r="P24" s="196"/>
      <c r="Q24" s="281"/>
      <c r="R24" s="201"/>
    </row>
    <row r="25" spans="1:18" s="48" customFormat="1" ht="9" customHeight="1">
      <c r="A25" s="203">
        <v>10</v>
      </c>
      <c r="B25" s="190">
        <f>IF($D25="","",VLOOKUP($D25,'g18 Si MD Prep'!$A$7:$P$38,15))</f>
      </c>
      <c r="C25" s="190">
        <f>IF($D25="","",VLOOKUP($D25,'g18 Si MD Prep'!$A$7:$P$38,16))</f>
      </c>
      <c r="D25" s="191"/>
      <c r="E25" s="211" t="s">
        <v>126</v>
      </c>
      <c r="F25" s="211">
        <f>IF($D25="","",VLOOKUP($D25,'g18 Si MD Prep'!$A$7:$P$38,3))</f>
      </c>
      <c r="G25" s="211"/>
      <c r="H25" s="211">
        <f>IF($D25="","",VLOOKUP($D25,'g18 Si MD Prep'!$A$7:$P$38,4))</f>
      </c>
      <c r="I25" s="212"/>
      <c r="J25" s="193"/>
      <c r="K25" s="213"/>
      <c r="L25" s="193"/>
      <c r="M25" s="218"/>
      <c r="N25" s="196"/>
      <c r="O25" s="281"/>
      <c r="P25" s="196"/>
      <c r="Q25" s="281"/>
      <c r="R25" s="201"/>
    </row>
    <row r="26" spans="1:18" s="48" customFormat="1" ht="9" customHeight="1">
      <c r="A26" s="203"/>
      <c r="B26" s="204"/>
      <c r="C26" s="204"/>
      <c r="D26" s="214"/>
      <c r="E26" s="205"/>
      <c r="F26" s="205"/>
      <c r="G26" s="206"/>
      <c r="H26" s="205"/>
      <c r="I26" s="215"/>
      <c r="J26" s="207" t="s">
        <v>15</v>
      </c>
      <c r="K26" s="216"/>
      <c r="L26" s="408" t="s">
        <v>133</v>
      </c>
      <c r="M26" s="217"/>
      <c r="N26" s="196"/>
      <c r="O26" s="281"/>
      <c r="P26" s="196"/>
      <c r="Q26" s="281"/>
      <c r="R26" s="201"/>
    </row>
    <row r="27" spans="1:18" s="48" customFormat="1" ht="9" customHeight="1">
      <c r="A27" s="203">
        <v>11</v>
      </c>
      <c r="B27" s="190">
        <f>IF($D27="","",VLOOKUP($D27,'g18 Si MD Prep'!$A$7:$P$38,15))</f>
      </c>
      <c r="C27" s="190">
        <f>IF($D27="","",VLOOKUP($D27,'g18 Si MD Prep'!$A$7:$P$38,16))</f>
      </c>
      <c r="D27" s="191"/>
      <c r="E27" s="211" t="s">
        <v>135</v>
      </c>
      <c r="F27" s="211" t="s">
        <v>136</v>
      </c>
      <c r="G27" s="211"/>
      <c r="H27" s="211" t="s">
        <v>184</v>
      </c>
      <c r="I27" s="194"/>
      <c r="J27" s="193"/>
      <c r="K27" s="219"/>
      <c r="L27" s="193" t="s">
        <v>176</v>
      </c>
      <c r="M27" s="220"/>
      <c r="N27" s="196"/>
      <c r="O27" s="281"/>
      <c r="P27" s="196"/>
      <c r="Q27" s="281"/>
      <c r="R27" s="201"/>
    </row>
    <row r="28" spans="1:18" s="48" customFormat="1" ht="9" customHeight="1">
      <c r="A28" s="229"/>
      <c r="B28" s="204"/>
      <c r="C28" s="204"/>
      <c r="D28" s="214"/>
      <c r="E28" s="205"/>
      <c r="F28" s="205"/>
      <c r="G28" s="206"/>
      <c r="H28" s="207" t="s">
        <v>15</v>
      </c>
      <c r="I28" s="208"/>
      <c r="J28" s="211" t="s">
        <v>135</v>
      </c>
      <c r="K28" s="221"/>
      <c r="L28" s="193"/>
      <c r="M28" s="220"/>
      <c r="N28" s="196"/>
      <c r="O28" s="281"/>
      <c r="P28" s="196"/>
      <c r="Q28" s="281"/>
      <c r="R28" s="201"/>
    </row>
    <row r="29" spans="1:18" s="48" customFormat="1" ht="9" customHeight="1">
      <c r="A29" s="203">
        <v>12</v>
      </c>
      <c r="B29" s="190">
        <f>IF($D29="","",VLOOKUP($D29,'g18 Si MD Prep'!$A$7:$P$38,15))</f>
      </c>
      <c r="C29" s="190">
        <f>IF($D29="","",VLOOKUP($D29,'g18 Si MD Prep'!$A$7:$P$38,16))</f>
      </c>
      <c r="D29" s="191"/>
      <c r="E29" s="211" t="s">
        <v>126</v>
      </c>
      <c r="F29" s="211"/>
      <c r="G29" s="211"/>
      <c r="H29" s="211">
        <f>IF($D29="","",VLOOKUP($D29,'g18 Si MD Prep'!$A$7:$P$38,4))</f>
      </c>
      <c r="I29" s="222"/>
      <c r="J29" s="193"/>
      <c r="K29" s="193"/>
      <c r="L29" s="193"/>
      <c r="M29" s="220"/>
      <c r="N29" s="196"/>
      <c r="O29" s="281"/>
      <c r="P29" s="196"/>
      <c r="Q29" s="281"/>
      <c r="R29" s="201"/>
    </row>
    <row r="30" spans="1:18" s="48" customFormat="1" ht="9" customHeight="1">
      <c r="A30" s="203"/>
      <c r="B30" s="204"/>
      <c r="C30" s="204"/>
      <c r="D30" s="214"/>
      <c r="E30" s="193"/>
      <c r="F30" s="193"/>
      <c r="G30" s="65"/>
      <c r="H30" s="223"/>
      <c r="I30" s="215"/>
      <c r="J30" s="193"/>
      <c r="K30" s="193"/>
      <c r="L30" s="207" t="s">
        <v>15</v>
      </c>
      <c r="M30" s="216"/>
      <c r="N30" s="408" t="s">
        <v>143</v>
      </c>
      <c r="O30" s="283"/>
      <c r="P30" s="196"/>
      <c r="Q30" s="281"/>
      <c r="R30" s="201"/>
    </row>
    <row r="31" spans="1:18" s="48" customFormat="1" ht="9" customHeight="1">
      <c r="A31" s="203">
        <v>13</v>
      </c>
      <c r="B31" s="190">
        <f>IF($D31="","",VLOOKUP($D31,'g18 Si MD Prep'!$A$7:$P$38,15))</f>
      </c>
      <c r="C31" s="190">
        <f>IF($D31="","",VLOOKUP($D31,'g18 Si MD Prep'!$A$7:$P$38,16))</f>
      </c>
      <c r="D31" s="191"/>
      <c r="E31" s="211" t="s">
        <v>137</v>
      </c>
      <c r="F31" s="211" t="s">
        <v>138</v>
      </c>
      <c r="G31" s="211"/>
      <c r="H31" s="211" t="s">
        <v>165</v>
      </c>
      <c r="I31" s="224"/>
      <c r="J31" s="193"/>
      <c r="K31" s="193"/>
      <c r="L31" s="193"/>
      <c r="M31" s="220"/>
      <c r="N31" s="193" t="s">
        <v>175</v>
      </c>
      <c r="O31" s="198"/>
      <c r="P31" s="196"/>
      <c r="Q31" s="281"/>
      <c r="R31" s="201"/>
    </row>
    <row r="32" spans="1:18" s="48" customFormat="1" ht="9" customHeight="1">
      <c r="A32" s="203"/>
      <c r="B32" s="204"/>
      <c r="C32" s="204"/>
      <c r="D32" s="214"/>
      <c r="E32" s="205"/>
      <c r="F32" s="205"/>
      <c r="G32" s="206"/>
      <c r="H32" s="207" t="s">
        <v>15</v>
      </c>
      <c r="I32" s="208"/>
      <c r="J32" s="211" t="s">
        <v>137</v>
      </c>
      <c r="K32" s="209"/>
      <c r="L32" s="193"/>
      <c r="M32" s="220"/>
      <c r="N32" s="196"/>
      <c r="O32" s="198"/>
      <c r="P32" s="196"/>
      <c r="Q32" s="281"/>
      <c r="R32" s="201"/>
    </row>
    <row r="33" spans="1:18" s="48" customFormat="1" ht="9" customHeight="1">
      <c r="A33" s="203">
        <v>14</v>
      </c>
      <c r="B33" s="190">
        <f>IF($D33="","",VLOOKUP($D33,'g18 Si MD Prep'!$A$7:$P$38,15))</f>
      </c>
      <c r="C33" s="190">
        <f>IF($D33="","",VLOOKUP($D33,'g18 Si MD Prep'!$A$7:$P$38,16))</f>
      </c>
      <c r="D33" s="191"/>
      <c r="E33" s="211" t="s">
        <v>139</v>
      </c>
      <c r="F33" s="211" t="s">
        <v>140</v>
      </c>
      <c r="G33" s="211"/>
      <c r="H33" s="211" t="s">
        <v>166</v>
      </c>
      <c r="I33" s="212"/>
      <c r="J33" s="193" t="s">
        <v>172</v>
      </c>
      <c r="K33" s="213"/>
      <c r="L33" s="193"/>
      <c r="M33" s="220"/>
      <c r="N33" s="196"/>
      <c r="O33" s="198"/>
      <c r="P33" s="196"/>
      <c r="Q33" s="281"/>
      <c r="R33" s="201"/>
    </row>
    <row r="34" spans="1:18" s="48" customFormat="1" ht="9" customHeight="1">
      <c r="A34" s="203"/>
      <c r="B34" s="204"/>
      <c r="C34" s="204"/>
      <c r="D34" s="214"/>
      <c r="E34" s="205"/>
      <c r="F34" s="205"/>
      <c r="G34" s="206"/>
      <c r="H34" s="193"/>
      <c r="I34" s="215"/>
      <c r="J34" s="207" t="s">
        <v>15</v>
      </c>
      <c r="K34" s="216"/>
      <c r="L34" s="408" t="s">
        <v>143</v>
      </c>
      <c r="M34" s="226"/>
      <c r="N34" s="196"/>
      <c r="O34" s="198"/>
      <c r="P34" s="196"/>
      <c r="Q34" s="281"/>
      <c r="R34" s="201"/>
    </row>
    <row r="35" spans="1:18" s="48" customFormat="1" ht="9" customHeight="1">
      <c r="A35" s="203">
        <v>15</v>
      </c>
      <c r="B35" s="190">
        <f>IF($D35="","",VLOOKUP($D35,'g18 Si MD Prep'!$A$7:$P$38,15))</f>
      </c>
      <c r="C35" s="190">
        <f>IF($D35="","",VLOOKUP($D35,'g18 Si MD Prep'!$A$7:$P$38,16))</f>
      </c>
      <c r="D35" s="191"/>
      <c r="E35" s="211" t="s">
        <v>126</v>
      </c>
      <c r="F35" s="211">
        <f>IF($D35="","",VLOOKUP($D35,'g18 Si MD Prep'!$A$7:$P$38,3))</f>
      </c>
      <c r="G35" s="211"/>
      <c r="H35" s="211">
        <f>IF($D35="","",VLOOKUP($D35,'g18 Si MD Prep'!$A$7:$P$38,4))</f>
      </c>
      <c r="I35" s="194"/>
      <c r="J35" s="193"/>
      <c r="K35" s="219"/>
      <c r="L35" s="193" t="s">
        <v>173</v>
      </c>
      <c r="M35" s="218"/>
      <c r="N35" s="196"/>
      <c r="O35" s="198"/>
      <c r="P35" s="196"/>
      <c r="Q35" s="281"/>
      <c r="R35" s="201"/>
    </row>
    <row r="36" spans="1:18" s="48" customFormat="1" ht="9" customHeight="1">
      <c r="A36" s="203"/>
      <c r="B36" s="204"/>
      <c r="C36" s="204"/>
      <c r="D36" s="204"/>
      <c r="E36" s="205"/>
      <c r="F36" s="205"/>
      <c r="G36" s="206"/>
      <c r="H36" s="207" t="s">
        <v>15</v>
      </c>
      <c r="I36" s="208"/>
      <c r="J36" s="408" t="s">
        <v>143</v>
      </c>
      <c r="K36" s="221"/>
      <c r="L36" s="193"/>
      <c r="M36" s="218"/>
      <c r="N36" s="196"/>
      <c r="O36" s="198"/>
      <c r="P36" s="196"/>
      <c r="Q36" s="281"/>
      <c r="R36" s="201"/>
    </row>
    <row r="37" spans="1:18" s="48" customFormat="1" ht="9" customHeight="1">
      <c r="A37" s="188">
        <v>16</v>
      </c>
      <c r="B37" s="190">
        <f>IF($D37="","",VLOOKUP($D37,'g18 Si MD Prep'!$A$7:$P$38,15))</f>
      </c>
      <c r="C37" s="190">
        <f>IF($D37="","",VLOOKUP($D37,'g18 Si MD Prep'!$A$7:$P$38,16))</f>
      </c>
      <c r="D37" s="191"/>
      <c r="E37" s="192" t="s">
        <v>143</v>
      </c>
      <c r="F37" s="192" t="s">
        <v>160</v>
      </c>
      <c r="G37" s="192" t="s">
        <v>161</v>
      </c>
      <c r="H37" s="192" t="s">
        <v>167</v>
      </c>
      <c r="I37" s="222"/>
      <c r="J37" s="193"/>
      <c r="K37" s="193"/>
      <c r="L37" s="193"/>
      <c r="M37" s="218"/>
      <c r="N37" s="198"/>
      <c r="O37" s="198"/>
      <c r="P37" s="196"/>
      <c r="Q37" s="281"/>
      <c r="R37" s="201"/>
    </row>
    <row r="38" spans="1:18" s="48" customFormat="1" ht="9" customHeight="1">
      <c r="A38" s="203"/>
      <c r="B38" s="204"/>
      <c r="C38" s="204"/>
      <c r="D38" s="204"/>
      <c r="E38" s="205"/>
      <c r="F38" s="205"/>
      <c r="G38" s="206"/>
      <c r="H38" s="205"/>
      <c r="I38" s="215"/>
      <c r="J38" s="193"/>
      <c r="K38" s="193"/>
      <c r="L38" s="193"/>
      <c r="M38" s="218"/>
      <c r="N38" s="284" t="s">
        <v>75</v>
      </c>
      <c r="O38" s="285"/>
      <c r="P38" s="192" t="s">
        <v>124</v>
      </c>
      <c r="Q38" s="286"/>
      <c r="R38" s="201"/>
    </row>
    <row r="39" spans="1:18" s="48" customFormat="1" ht="9" customHeight="1">
      <c r="A39" s="188">
        <v>17</v>
      </c>
      <c r="B39" s="190">
        <f>IF($D39="","",VLOOKUP($D39,'g18 Si MD Prep'!$A$7:$P$38,15))</f>
      </c>
      <c r="C39" s="190">
        <f>IF($D39="","",VLOOKUP($D39,'g18 Si MD Prep'!$A$7:$P$38,16))</f>
      </c>
      <c r="D39" s="191"/>
      <c r="E39" s="192" t="s">
        <v>141</v>
      </c>
      <c r="F39" s="192" t="s">
        <v>142</v>
      </c>
      <c r="G39" s="192"/>
      <c r="H39" s="192" t="s">
        <v>165</v>
      </c>
      <c r="I39" s="194"/>
      <c r="J39" s="193"/>
      <c r="K39" s="193"/>
      <c r="L39" s="193"/>
      <c r="M39" s="218"/>
      <c r="N39" s="207" t="s">
        <v>15</v>
      </c>
      <c r="O39" s="287"/>
      <c r="P39" s="193" t="s">
        <v>181</v>
      </c>
      <c r="Q39" s="281"/>
      <c r="R39" s="201"/>
    </row>
    <row r="40" spans="1:18" s="48" customFormat="1" ht="9" customHeight="1">
      <c r="A40" s="203"/>
      <c r="B40" s="204"/>
      <c r="C40" s="204"/>
      <c r="D40" s="204"/>
      <c r="E40" s="205"/>
      <c r="F40" s="205"/>
      <c r="G40" s="206"/>
      <c r="H40" s="207" t="s">
        <v>15</v>
      </c>
      <c r="I40" s="208"/>
      <c r="J40" s="408" t="s">
        <v>141</v>
      </c>
      <c r="K40" s="209"/>
      <c r="L40" s="193"/>
      <c r="M40" s="218"/>
      <c r="N40" s="196"/>
      <c r="O40" s="198"/>
      <c r="P40" s="196"/>
      <c r="Q40" s="281"/>
      <c r="R40" s="201"/>
    </row>
    <row r="41" spans="1:18" s="48" customFormat="1" ht="9" customHeight="1">
      <c r="A41" s="203">
        <v>18</v>
      </c>
      <c r="B41" s="190">
        <f>IF($D41="","",VLOOKUP($D41,'g18 Si MD Prep'!$A$7:$P$38,15))</f>
      </c>
      <c r="C41" s="190">
        <f>IF($D41="","",VLOOKUP($D41,'g18 Si MD Prep'!$A$7:$P$38,16))</f>
      </c>
      <c r="D41" s="191"/>
      <c r="E41" s="211" t="s">
        <v>126</v>
      </c>
      <c r="F41" s="211">
        <f>IF($D41="","",VLOOKUP($D41,'g18 Si MD Prep'!$A$7:$P$38,3))</f>
      </c>
      <c r="G41" s="211"/>
      <c r="H41" s="211">
        <f>IF($D41="","",VLOOKUP($D41,'g18 Si MD Prep'!$A$7:$P$38,4))</f>
      </c>
      <c r="I41" s="212"/>
      <c r="J41" s="193"/>
      <c r="K41" s="213"/>
      <c r="L41" s="193"/>
      <c r="M41" s="218"/>
      <c r="N41" s="196"/>
      <c r="O41" s="198"/>
      <c r="P41" s="196"/>
      <c r="Q41" s="281"/>
      <c r="R41" s="201"/>
    </row>
    <row r="42" spans="1:18" s="48" customFormat="1" ht="9" customHeight="1">
      <c r="A42" s="203"/>
      <c r="B42" s="204"/>
      <c r="C42" s="204"/>
      <c r="D42" s="214"/>
      <c r="E42" s="205"/>
      <c r="F42" s="205"/>
      <c r="G42" s="206"/>
      <c r="H42" s="205"/>
      <c r="I42" s="215"/>
      <c r="J42" s="207" t="s">
        <v>15</v>
      </c>
      <c r="K42" s="216"/>
      <c r="L42" s="408" t="s">
        <v>141</v>
      </c>
      <c r="M42" s="217"/>
      <c r="N42" s="196"/>
      <c r="O42" s="198"/>
      <c r="P42" s="196"/>
      <c r="Q42" s="281"/>
      <c r="R42" s="201"/>
    </row>
    <row r="43" spans="1:18" s="48" customFormat="1" ht="9" customHeight="1">
      <c r="A43" s="203">
        <v>19</v>
      </c>
      <c r="B43" s="190">
        <f>IF($D43="","",VLOOKUP($D43,'g18 Si MD Prep'!$A$7:$P$38,15))</f>
      </c>
      <c r="C43" s="190">
        <f>IF($D43="","",VLOOKUP($D43,'g18 Si MD Prep'!$A$7:$P$38,16))</f>
      </c>
      <c r="D43" s="191"/>
      <c r="E43" s="211" t="s">
        <v>157</v>
      </c>
      <c r="F43" s="211" t="s">
        <v>158</v>
      </c>
      <c r="G43" s="211"/>
      <c r="H43" s="211" t="s">
        <v>167</v>
      </c>
      <c r="I43" s="194"/>
      <c r="J43" s="193"/>
      <c r="K43" s="219"/>
      <c r="L43" s="193" t="s">
        <v>175</v>
      </c>
      <c r="M43" s="220"/>
      <c r="N43" s="196"/>
      <c r="O43" s="198"/>
      <c r="P43" s="196"/>
      <c r="Q43" s="281"/>
      <c r="R43" s="201"/>
    </row>
    <row r="44" spans="1:18" s="48" customFormat="1" ht="9" customHeight="1">
      <c r="A44" s="203"/>
      <c r="B44" s="204"/>
      <c r="C44" s="204"/>
      <c r="D44" s="214"/>
      <c r="E44" s="205"/>
      <c r="F44" s="205"/>
      <c r="G44" s="206"/>
      <c r="H44" s="207" t="s">
        <v>15</v>
      </c>
      <c r="I44" s="208"/>
      <c r="J44" s="211" t="s">
        <v>144</v>
      </c>
      <c r="K44" s="221"/>
      <c r="L44" s="193"/>
      <c r="M44" s="220"/>
      <c r="N44" s="196"/>
      <c r="O44" s="198"/>
      <c r="P44" s="196"/>
      <c r="Q44" s="281"/>
      <c r="R44" s="201"/>
    </row>
    <row r="45" spans="1:18" s="48" customFormat="1" ht="9" customHeight="1">
      <c r="A45" s="203">
        <v>20</v>
      </c>
      <c r="B45" s="190">
        <f>IF($D45="","",VLOOKUP($D45,'g18 Si MD Prep'!$A$7:$P$38,15))</f>
      </c>
      <c r="C45" s="190">
        <f>IF($D45="","",VLOOKUP($D45,'g18 Si MD Prep'!$A$7:$P$38,16))</f>
      </c>
      <c r="D45" s="191"/>
      <c r="E45" s="211" t="s">
        <v>144</v>
      </c>
      <c r="F45" s="211" t="s">
        <v>145</v>
      </c>
      <c r="G45" s="211"/>
      <c r="H45" s="211" t="s">
        <v>162</v>
      </c>
      <c r="I45" s="222"/>
      <c r="J45" s="193" t="s">
        <v>173</v>
      </c>
      <c r="K45" s="193"/>
      <c r="L45" s="193"/>
      <c r="M45" s="220"/>
      <c r="N45" s="196"/>
      <c r="O45" s="198"/>
      <c r="P45" s="196"/>
      <c r="Q45" s="281"/>
      <c r="R45" s="201"/>
    </row>
    <row r="46" spans="1:18" s="48" customFormat="1" ht="9" customHeight="1">
      <c r="A46" s="203"/>
      <c r="B46" s="204"/>
      <c r="C46" s="204"/>
      <c r="D46" s="214"/>
      <c r="E46" s="193"/>
      <c r="F46" s="193"/>
      <c r="G46" s="65"/>
      <c r="H46" s="223"/>
      <c r="I46" s="215"/>
      <c r="J46" s="193"/>
      <c r="K46" s="193"/>
      <c r="L46" s="207" t="s">
        <v>15</v>
      </c>
      <c r="M46" s="216"/>
      <c r="N46" s="408" t="s">
        <v>148</v>
      </c>
      <c r="O46" s="282"/>
      <c r="P46" s="196"/>
      <c r="Q46" s="281"/>
      <c r="R46" s="201"/>
    </row>
    <row r="47" spans="1:18" s="48" customFormat="1" ht="9" customHeight="1">
      <c r="A47" s="203">
        <v>21</v>
      </c>
      <c r="B47" s="190">
        <f>IF($D47="","",VLOOKUP($D47,'g18 Si MD Prep'!$A$7:$P$38,15))</f>
      </c>
      <c r="C47" s="190">
        <f>IF($D47="","",VLOOKUP($D47,'g18 Si MD Prep'!$A$7:$P$38,16))</f>
      </c>
      <c r="D47" s="191"/>
      <c r="E47" s="211" t="s">
        <v>174</v>
      </c>
      <c r="F47" s="211" t="s">
        <v>147</v>
      </c>
      <c r="G47" s="211"/>
      <c r="H47" s="211" t="s">
        <v>165</v>
      </c>
      <c r="I47" s="224"/>
      <c r="J47" s="193"/>
      <c r="K47" s="193"/>
      <c r="L47" s="193"/>
      <c r="M47" s="220"/>
      <c r="N47" s="193" t="s">
        <v>178</v>
      </c>
      <c r="O47" s="281"/>
      <c r="P47" s="196"/>
      <c r="Q47" s="281"/>
      <c r="R47" s="201"/>
    </row>
    <row r="48" spans="1:18" s="48" customFormat="1" ht="9" customHeight="1">
      <c r="A48" s="203"/>
      <c r="B48" s="204"/>
      <c r="C48" s="204"/>
      <c r="D48" s="214"/>
      <c r="E48" s="205"/>
      <c r="F48" s="205"/>
      <c r="G48" s="206"/>
      <c r="H48" s="207" t="s">
        <v>15</v>
      </c>
      <c r="I48" s="208"/>
      <c r="J48" s="211" t="s">
        <v>168</v>
      </c>
      <c r="K48" s="209"/>
      <c r="L48" s="193"/>
      <c r="M48" s="220"/>
      <c r="N48" s="196"/>
      <c r="O48" s="281"/>
      <c r="P48" s="196"/>
      <c r="Q48" s="281"/>
      <c r="R48" s="201"/>
    </row>
    <row r="49" spans="1:18" s="48" customFormat="1" ht="9" customHeight="1">
      <c r="A49" s="203">
        <v>22</v>
      </c>
      <c r="B49" s="190">
        <f>IF($D49="","",VLOOKUP($D49,'g18 Si MD Prep'!$A$7:$P$38,15))</f>
      </c>
      <c r="C49" s="190">
        <f>IF($D49="","",VLOOKUP($D49,'g18 Si MD Prep'!$A$7:$P$38,16))</f>
      </c>
      <c r="D49" s="191"/>
      <c r="E49" s="211" t="s">
        <v>168</v>
      </c>
      <c r="F49" s="211" t="s">
        <v>147</v>
      </c>
      <c r="G49" s="211"/>
      <c r="H49" s="211" t="s">
        <v>169</v>
      </c>
      <c r="I49" s="212"/>
      <c r="J49" s="193" t="s">
        <v>172</v>
      </c>
      <c r="K49" s="213"/>
      <c r="L49" s="193"/>
      <c r="M49" s="220"/>
      <c r="N49" s="196"/>
      <c r="O49" s="281"/>
      <c r="P49" s="196"/>
      <c r="Q49" s="281"/>
      <c r="R49" s="201"/>
    </row>
    <row r="50" spans="1:18" s="48" customFormat="1" ht="9" customHeight="1">
      <c r="A50" s="203"/>
      <c r="B50" s="204"/>
      <c r="C50" s="204"/>
      <c r="D50" s="214"/>
      <c r="E50" s="205"/>
      <c r="F50" s="205"/>
      <c r="G50" s="206"/>
      <c r="H50" s="193"/>
      <c r="I50" s="215"/>
      <c r="J50" s="207" t="s">
        <v>15</v>
      </c>
      <c r="K50" s="216"/>
      <c r="L50" s="408" t="s">
        <v>148</v>
      </c>
      <c r="M50" s="226"/>
      <c r="N50" s="196"/>
      <c r="O50" s="281"/>
      <c r="P50" s="196"/>
      <c r="Q50" s="281"/>
      <c r="R50" s="201"/>
    </row>
    <row r="51" spans="1:18" s="48" customFormat="1" ht="9" customHeight="1">
      <c r="A51" s="203">
        <v>23</v>
      </c>
      <c r="B51" s="190">
        <f>IF($D51="","",VLOOKUP($D51,'g18 Si MD Prep'!$A$7:$P$38,15))</f>
      </c>
      <c r="C51" s="190">
        <f>IF($D51="","",VLOOKUP($D51,'g18 Si MD Prep'!$A$7:$P$38,16))</f>
      </c>
      <c r="D51" s="191"/>
      <c r="E51" s="211" t="s">
        <v>126</v>
      </c>
      <c r="F51" s="211">
        <f>IF($D51="","",VLOOKUP($D51,'g18 Si MD Prep'!$A$7:$P$38,3))</f>
      </c>
      <c r="G51" s="211"/>
      <c r="H51" s="211">
        <f>IF($D51="","",VLOOKUP($D51,'g18 Si MD Prep'!$A$7:$P$38,4))</f>
      </c>
      <c r="I51" s="194"/>
      <c r="J51" s="193"/>
      <c r="K51" s="219"/>
      <c r="L51" s="193" t="s">
        <v>172</v>
      </c>
      <c r="M51" s="218"/>
      <c r="N51" s="196"/>
      <c r="O51" s="281"/>
      <c r="P51" s="196"/>
      <c r="Q51" s="281"/>
      <c r="R51" s="201"/>
    </row>
    <row r="52" spans="1:18" s="48" customFormat="1" ht="9" customHeight="1">
      <c r="A52" s="203"/>
      <c r="B52" s="204"/>
      <c r="C52" s="204"/>
      <c r="D52" s="204"/>
      <c r="E52" s="205"/>
      <c r="F52" s="205"/>
      <c r="G52" s="206"/>
      <c r="H52" s="207" t="s">
        <v>15</v>
      </c>
      <c r="I52" s="208"/>
      <c r="J52" s="408" t="s">
        <v>148</v>
      </c>
      <c r="K52" s="221"/>
      <c r="L52" s="193"/>
      <c r="M52" s="218"/>
      <c r="N52" s="196"/>
      <c r="O52" s="281"/>
      <c r="P52" s="196"/>
      <c r="Q52" s="281"/>
      <c r="R52" s="201"/>
    </row>
    <row r="53" spans="1:18" s="48" customFormat="1" ht="9" customHeight="1">
      <c r="A53" s="188">
        <v>24</v>
      </c>
      <c r="B53" s="190">
        <f>IF($D53="","",VLOOKUP($D53,'g18 Si MD Prep'!$A$7:$P$38,15))</f>
      </c>
      <c r="C53" s="190">
        <f>IF($D53="","",VLOOKUP($D53,'g18 Si MD Prep'!$A$7:$P$38,16))</f>
      </c>
      <c r="D53" s="191"/>
      <c r="E53" s="192" t="s">
        <v>148</v>
      </c>
      <c r="F53" s="192" t="s">
        <v>149</v>
      </c>
      <c r="G53" s="192"/>
      <c r="H53" s="192" t="s">
        <v>167</v>
      </c>
      <c r="I53" s="222"/>
      <c r="J53" s="193"/>
      <c r="K53" s="193"/>
      <c r="L53" s="193"/>
      <c r="M53" s="218"/>
      <c r="N53" s="196"/>
      <c r="O53" s="281"/>
      <c r="P53" s="196"/>
      <c r="Q53" s="281"/>
      <c r="R53" s="201"/>
    </row>
    <row r="54" spans="1:18" s="48" customFormat="1" ht="9" customHeight="1">
      <c r="A54" s="203"/>
      <c r="B54" s="204"/>
      <c r="C54" s="204"/>
      <c r="D54" s="204"/>
      <c r="E54" s="223"/>
      <c r="F54" s="223"/>
      <c r="G54" s="227"/>
      <c r="H54" s="223"/>
      <c r="I54" s="215"/>
      <c r="J54" s="193"/>
      <c r="K54" s="193"/>
      <c r="L54" s="193"/>
      <c r="M54" s="218"/>
      <c r="N54" s="207" t="s">
        <v>15</v>
      </c>
      <c r="O54" s="216"/>
      <c r="P54" s="408" t="s">
        <v>155</v>
      </c>
      <c r="Q54" s="283"/>
      <c r="R54" s="201"/>
    </row>
    <row r="55" spans="1:18" s="48" customFormat="1" ht="9" customHeight="1">
      <c r="A55" s="188">
        <v>25</v>
      </c>
      <c r="B55" s="190">
        <f>IF($D55="","",VLOOKUP($D55,'g18 Si MD Prep'!$A$7:$P$38,15))</f>
      </c>
      <c r="C55" s="190">
        <f>IF($D55="","",VLOOKUP($D55,'g18 Si MD Prep'!$A$7:$P$38,16))</f>
      </c>
      <c r="D55" s="191"/>
      <c r="E55" s="192" t="s">
        <v>150</v>
      </c>
      <c r="F55" s="192" t="s">
        <v>151</v>
      </c>
      <c r="G55" s="192"/>
      <c r="H55" s="192" t="s">
        <v>162</v>
      </c>
      <c r="I55" s="194"/>
      <c r="J55" s="193"/>
      <c r="K55" s="193"/>
      <c r="L55" s="193"/>
      <c r="M55" s="218"/>
      <c r="N55" s="196"/>
      <c r="O55" s="281"/>
      <c r="P55" s="193" t="s">
        <v>180</v>
      </c>
      <c r="Q55" s="198"/>
      <c r="R55" s="201"/>
    </row>
    <row r="56" spans="1:18" s="48" customFormat="1" ht="9" customHeight="1">
      <c r="A56" s="203"/>
      <c r="B56" s="204"/>
      <c r="C56" s="204"/>
      <c r="D56" s="204"/>
      <c r="E56" s="205"/>
      <c r="F56" s="205"/>
      <c r="G56" s="206"/>
      <c r="H56" s="207" t="s">
        <v>15</v>
      </c>
      <c r="I56" s="208"/>
      <c r="J56" s="408" t="s">
        <v>150</v>
      </c>
      <c r="K56" s="209"/>
      <c r="L56" s="193"/>
      <c r="M56" s="218"/>
      <c r="N56" s="196"/>
      <c r="O56" s="281"/>
      <c r="P56" s="196"/>
      <c r="Q56" s="198"/>
      <c r="R56" s="201"/>
    </row>
    <row r="57" spans="1:18" s="48" customFormat="1" ht="9" customHeight="1">
      <c r="A57" s="203">
        <v>26</v>
      </c>
      <c r="B57" s="190">
        <f>IF($D57="","",VLOOKUP($D57,'g18 Si MD Prep'!$A$7:$P$38,15))</f>
      </c>
      <c r="C57" s="190">
        <f>IF($D57="","",VLOOKUP($D57,'g18 Si MD Prep'!$A$7:$P$38,16))</f>
      </c>
      <c r="D57" s="191"/>
      <c r="E57" s="211" t="s">
        <v>126</v>
      </c>
      <c r="F57" s="211">
        <f>IF($D57="","",VLOOKUP($D57,'g18 Si MD Prep'!$A$7:$P$38,3))</f>
      </c>
      <c r="G57" s="211"/>
      <c r="H57" s="211">
        <f>IF($D57="","",VLOOKUP($D57,'g18 Si MD Prep'!$A$7:$P$38,4))</f>
      </c>
      <c r="I57" s="212"/>
      <c r="J57" s="193"/>
      <c r="K57" s="213"/>
      <c r="L57" s="193"/>
      <c r="M57" s="218"/>
      <c r="N57" s="196"/>
      <c r="O57" s="281"/>
      <c r="P57" s="196"/>
      <c r="Q57" s="198"/>
      <c r="R57" s="201"/>
    </row>
    <row r="58" spans="1:18" s="48" customFormat="1" ht="9" customHeight="1">
      <c r="A58" s="203"/>
      <c r="B58" s="204"/>
      <c r="C58" s="204"/>
      <c r="D58" s="214"/>
      <c r="E58" s="205"/>
      <c r="F58" s="205"/>
      <c r="G58" s="206"/>
      <c r="H58" s="205"/>
      <c r="I58" s="215"/>
      <c r="J58" s="207" t="s">
        <v>15</v>
      </c>
      <c r="K58" s="216"/>
      <c r="L58" s="211" t="s">
        <v>152</v>
      </c>
      <c r="M58" s="217"/>
      <c r="N58" s="196"/>
      <c r="O58" s="281"/>
      <c r="P58" s="196"/>
      <c r="Q58" s="198"/>
      <c r="R58" s="201"/>
    </row>
    <row r="59" spans="1:18" s="48" customFormat="1" ht="9" customHeight="1">
      <c r="A59" s="203">
        <v>27</v>
      </c>
      <c r="B59" s="190">
        <f>IF($D59="","",VLOOKUP($D59,'g18 Si MD Prep'!$A$7:$P$38,15))</f>
      </c>
      <c r="C59" s="190">
        <f>IF($D59="","",VLOOKUP($D59,'g18 Si MD Prep'!$A$7:$P$38,16))</f>
      </c>
      <c r="D59" s="191"/>
      <c r="E59" s="211" t="s">
        <v>152</v>
      </c>
      <c r="F59" s="211" t="s">
        <v>153</v>
      </c>
      <c r="G59" s="211"/>
      <c r="H59" s="211" t="s">
        <v>167</v>
      </c>
      <c r="I59" s="194"/>
      <c r="J59" s="193"/>
      <c r="K59" s="219"/>
      <c r="L59" s="193" t="s">
        <v>175</v>
      </c>
      <c r="M59" s="220"/>
      <c r="N59" s="196"/>
      <c r="O59" s="281"/>
      <c r="P59" s="196"/>
      <c r="Q59" s="198"/>
      <c r="R59" s="232"/>
    </row>
    <row r="60" spans="1:18" s="48" customFormat="1" ht="9" customHeight="1">
      <c r="A60" s="203"/>
      <c r="B60" s="204"/>
      <c r="C60" s="204"/>
      <c r="D60" s="214"/>
      <c r="E60" s="205"/>
      <c r="F60" s="205"/>
      <c r="G60" s="206"/>
      <c r="H60" s="207" t="s">
        <v>15</v>
      </c>
      <c r="I60" s="208"/>
      <c r="J60" s="211" t="s">
        <v>152</v>
      </c>
      <c r="K60" s="221"/>
      <c r="L60" s="193"/>
      <c r="M60" s="220"/>
      <c r="N60" s="196"/>
      <c r="O60" s="281"/>
      <c r="P60" s="196"/>
      <c r="Q60" s="198"/>
      <c r="R60" s="201"/>
    </row>
    <row r="61" spans="1:18" s="48" customFormat="1" ht="9" customHeight="1">
      <c r="A61" s="203">
        <v>28</v>
      </c>
      <c r="B61" s="190">
        <f>IF($D61="","",VLOOKUP($D61,'g18 Si MD Prep'!$A$7:$P$38,15))</f>
      </c>
      <c r="C61" s="190">
        <f>IF($D61="","",VLOOKUP($D61,'g18 Si MD Prep'!$A$7:$P$38,16))</f>
      </c>
      <c r="D61" s="191"/>
      <c r="E61" s="211" t="s">
        <v>126</v>
      </c>
      <c r="F61" s="211">
        <f>IF($D61="","",VLOOKUP($D61,'g18 Si MD Prep'!$A$7:$P$38,3))</f>
      </c>
      <c r="G61" s="211"/>
      <c r="H61" s="211">
        <f>IF($D61="","",VLOOKUP($D61,'g18 Si MD Prep'!$A$7:$P$38,4))</f>
      </c>
      <c r="I61" s="222"/>
      <c r="J61" s="193"/>
      <c r="K61" s="193"/>
      <c r="L61" s="193"/>
      <c r="M61" s="220"/>
      <c r="N61" s="196"/>
      <c r="O61" s="281"/>
      <c r="P61" s="196"/>
      <c r="Q61" s="198"/>
      <c r="R61" s="201"/>
    </row>
    <row r="62" spans="1:18" s="48" customFormat="1" ht="9" customHeight="1">
      <c r="A62" s="203"/>
      <c r="B62" s="204"/>
      <c r="C62" s="204"/>
      <c r="D62" s="214"/>
      <c r="E62" s="193"/>
      <c r="F62" s="193"/>
      <c r="G62" s="65"/>
      <c r="H62" s="223"/>
      <c r="I62" s="215"/>
      <c r="J62" s="193"/>
      <c r="K62" s="193"/>
      <c r="L62" s="207" t="s">
        <v>15</v>
      </c>
      <c r="M62" s="216"/>
      <c r="N62" s="408" t="s">
        <v>155</v>
      </c>
      <c r="O62" s="283"/>
      <c r="P62" s="196"/>
      <c r="Q62" s="198"/>
      <c r="R62" s="201"/>
    </row>
    <row r="63" spans="1:18" s="48" customFormat="1" ht="9" customHeight="1">
      <c r="A63" s="203">
        <v>29</v>
      </c>
      <c r="B63" s="190">
        <f>IF($D63="","",VLOOKUP($D63,'g18 Si MD Prep'!$A$7:$P$38,15))</f>
      </c>
      <c r="C63" s="190">
        <f>IF($D63="","",VLOOKUP($D63,'g18 Si MD Prep'!$A$7:$P$38,16))</f>
      </c>
      <c r="D63" s="191"/>
      <c r="E63" s="211" t="s">
        <v>146</v>
      </c>
      <c r="F63" s="211" t="s">
        <v>170</v>
      </c>
      <c r="G63" s="211"/>
      <c r="H63" s="211" t="s">
        <v>184</v>
      </c>
      <c r="I63" s="224"/>
      <c r="J63" s="193"/>
      <c r="K63" s="193"/>
      <c r="L63" s="193"/>
      <c r="M63" s="220"/>
      <c r="N63" s="193" t="s">
        <v>177</v>
      </c>
      <c r="O63" s="218"/>
      <c r="P63" s="199"/>
      <c r="Q63" s="200"/>
      <c r="R63" s="201"/>
    </row>
    <row r="64" spans="1:18" s="48" customFormat="1" ht="9" customHeight="1">
      <c r="A64" s="203"/>
      <c r="B64" s="204"/>
      <c r="C64" s="204"/>
      <c r="D64" s="214"/>
      <c r="E64" s="205"/>
      <c r="F64" s="205"/>
      <c r="G64" s="206"/>
      <c r="H64" s="207" t="s">
        <v>15</v>
      </c>
      <c r="I64" s="208"/>
      <c r="J64" s="211" t="s">
        <v>146</v>
      </c>
      <c r="K64" s="209"/>
      <c r="L64" s="193"/>
      <c r="M64" s="220"/>
      <c r="N64" s="218"/>
      <c r="O64" s="218"/>
      <c r="P64" s="199"/>
      <c r="Q64" s="200"/>
      <c r="R64" s="201"/>
    </row>
    <row r="65" spans="1:18" s="48" customFormat="1" ht="9" customHeight="1">
      <c r="A65" s="203">
        <v>30</v>
      </c>
      <c r="B65" s="190">
        <f>IF($D65="","",VLOOKUP($D65,'g18 Si MD Prep'!$A$7:$P$38,15))</f>
      </c>
      <c r="C65" s="190">
        <f>IF($D65="","",VLOOKUP($D65,'g18 Si MD Prep'!$A$7:$P$38,16))</f>
      </c>
      <c r="D65" s="191"/>
      <c r="E65" s="211" t="s">
        <v>154</v>
      </c>
      <c r="F65" s="211" t="s">
        <v>129</v>
      </c>
      <c r="G65" s="211"/>
      <c r="H65" s="211" t="s">
        <v>162</v>
      </c>
      <c r="I65" s="212"/>
      <c r="J65" s="193" t="s">
        <v>172</v>
      </c>
      <c r="K65" s="213"/>
      <c r="L65" s="193"/>
      <c r="M65" s="220"/>
      <c r="N65" s="218"/>
      <c r="O65" s="218"/>
      <c r="P65" s="199"/>
      <c r="Q65" s="200"/>
      <c r="R65" s="201"/>
    </row>
    <row r="66" spans="1:18" s="48" customFormat="1" ht="9" customHeight="1">
      <c r="A66" s="203"/>
      <c r="B66" s="204"/>
      <c r="C66" s="204"/>
      <c r="D66" s="214"/>
      <c r="E66" s="205"/>
      <c r="F66" s="205"/>
      <c r="G66" s="206"/>
      <c r="H66" s="193"/>
      <c r="I66" s="215"/>
      <c r="J66" s="207" t="s">
        <v>15</v>
      </c>
      <c r="K66" s="216"/>
      <c r="L66" s="408" t="s">
        <v>155</v>
      </c>
      <c r="M66" s="226"/>
      <c r="N66" s="218"/>
      <c r="O66" s="218"/>
      <c r="P66" s="199"/>
      <c r="Q66" s="200"/>
      <c r="R66" s="201"/>
    </row>
    <row r="67" spans="1:18" s="48" customFormat="1" ht="9" customHeight="1">
      <c r="A67" s="203">
        <v>31</v>
      </c>
      <c r="B67" s="190">
        <f>IF($D67="","",VLOOKUP($D67,'g18 Si MD Prep'!$A$7:$P$38,15))</f>
      </c>
      <c r="C67" s="190">
        <f>IF($D67="","",VLOOKUP($D67,'g18 Si MD Prep'!$A$7:$P$38,16))</f>
      </c>
      <c r="D67" s="191"/>
      <c r="E67" s="211" t="s">
        <v>126</v>
      </c>
      <c r="F67" s="211">
        <f>IF($D67="","",VLOOKUP($D67,'g18 Si MD Prep'!$A$7:$P$38,3))</f>
      </c>
      <c r="G67" s="211"/>
      <c r="H67" s="211">
        <f>IF($D67="","",VLOOKUP($D67,'g18 Si MD Prep'!$A$7:$P$38,4))</f>
      </c>
      <c r="I67" s="194"/>
      <c r="J67" s="193"/>
      <c r="K67" s="219"/>
      <c r="L67" s="193" t="s">
        <v>175</v>
      </c>
      <c r="M67" s="218"/>
      <c r="N67" s="218"/>
      <c r="O67" s="218"/>
      <c r="P67" s="199"/>
      <c r="Q67" s="200"/>
      <c r="R67" s="201"/>
    </row>
    <row r="68" spans="1:18" s="48" customFormat="1" ht="9" customHeight="1">
      <c r="A68" s="203"/>
      <c r="B68" s="204"/>
      <c r="C68" s="204"/>
      <c r="D68" s="204"/>
      <c r="E68" s="205"/>
      <c r="F68" s="205"/>
      <c r="G68" s="206"/>
      <c r="H68" s="207" t="s">
        <v>15</v>
      </c>
      <c r="I68" s="208"/>
      <c r="J68" s="408" t="s">
        <v>155</v>
      </c>
      <c r="K68" s="221"/>
      <c r="L68" s="193"/>
      <c r="M68" s="218"/>
      <c r="N68" s="218"/>
      <c r="O68" s="218"/>
      <c r="P68" s="199"/>
      <c r="Q68" s="200"/>
      <c r="R68" s="201"/>
    </row>
    <row r="69" spans="1:18" s="48" customFormat="1" ht="9" customHeight="1">
      <c r="A69" s="188">
        <v>32</v>
      </c>
      <c r="B69" s="190">
        <f>IF($D69="","",VLOOKUP($D69,'g18 Si MD Prep'!$A$7:$P$38,15))</f>
      </c>
      <c r="C69" s="190">
        <f>IF($D69="","",VLOOKUP($D69,'g18 Si MD Prep'!$A$7:$P$38,16))</f>
      </c>
      <c r="D69" s="191"/>
      <c r="E69" s="192" t="s">
        <v>155</v>
      </c>
      <c r="F69" s="192" t="s">
        <v>156</v>
      </c>
      <c r="G69" s="192"/>
      <c r="H69" s="192" t="s">
        <v>163</v>
      </c>
      <c r="I69" s="222"/>
      <c r="J69" s="193"/>
      <c r="K69" s="193"/>
      <c r="L69" s="193"/>
      <c r="M69" s="193"/>
      <c r="N69" s="196"/>
      <c r="O69" s="198"/>
      <c r="P69" s="199"/>
      <c r="Q69" s="200"/>
      <c r="R69" s="201"/>
    </row>
    <row r="70" spans="1:18" s="2" customFormat="1" ht="6.75" customHeight="1">
      <c r="A70" s="233"/>
      <c r="B70" s="233"/>
      <c r="C70" s="233"/>
      <c r="D70" s="233"/>
      <c r="E70" s="234"/>
      <c r="F70" s="234"/>
      <c r="G70" s="234"/>
      <c r="H70" s="234"/>
      <c r="I70" s="235"/>
      <c r="J70" s="236"/>
      <c r="K70" s="237"/>
      <c r="L70" s="236"/>
      <c r="M70" s="237"/>
      <c r="N70" s="236"/>
      <c r="O70" s="237"/>
      <c r="P70" s="236"/>
      <c r="Q70" s="237"/>
      <c r="R70" s="238"/>
    </row>
    <row r="71" spans="1:17" s="18" customFormat="1" ht="10.5" customHeight="1">
      <c r="A71" s="239" t="s">
        <v>52</v>
      </c>
      <c r="B71" s="240"/>
      <c r="C71" s="241"/>
      <c r="D71" s="242" t="s">
        <v>53</v>
      </c>
      <c r="E71" s="243" t="s">
        <v>54</v>
      </c>
      <c r="F71" s="242"/>
      <c r="G71" s="244"/>
      <c r="H71" s="245"/>
      <c r="I71" s="242" t="s">
        <v>53</v>
      </c>
      <c r="J71" s="243" t="s">
        <v>76</v>
      </c>
      <c r="K71" s="246"/>
      <c r="L71" s="243" t="s">
        <v>56</v>
      </c>
      <c r="M71" s="247"/>
      <c r="N71" s="248" t="s">
        <v>57</v>
      </c>
      <c r="O71" s="248"/>
      <c r="P71" s="249"/>
      <c r="Q71" s="250"/>
    </row>
    <row r="72" spans="1:17" s="18" customFormat="1" ht="9" customHeight="1">
      <c r="A72" s="252" t="s">
        <v>58</v>
      </c>
      <c r="B72" s="251"/>
      <c r="C72" s="253"/>
      <c r="D72" s="254">
        <v>1</v>
      </c>
      <c r="E72" s="192" t="s">
        <v>124</v>
      </c>
      <c r="F72" s="255"/>
      <c r="G72" s="73"/>
      <c r="H72" s="72"/>
      <c r="I72" s="256" t="s">
        <v>59</v>
      </c>
      <c r="J72" s="251"/>
      <c r="K72" s="257"/>
      <c r="L72" s="251"/>
      <c r="M72" s="258"/>
      <c r="N72" s="259" t="s">
        <v>60</v>
      </c>
      <c r="O72" s="260"/>
      <c r="P72" s="260"/>
      <c r="Q72" s="261"/>
    </row>
    <row r="73" spans="1:17" s="18" customFormat="1" ht="9" customHeight="1">
      <c r="A73" s="252" t="s">
        <v>61</v>
      </c>
      <c r="B73" s="251"/>
      <c r="C73" s="253"/>
      <c r="D73" s="254">
        <v>2</v>
      </c>
      <c r="E73" s="192" t="s">
        <v>155</v>
      </c>
      <c r="F73" s="255"/>
      <c r="G73" s="73"/>
      <c r="H73" s="72"/>
      <c r="I73" s="256" t="s">
        <v>62</v>
      </c>
      <c r="J73" s="251"/>
      <c r="K73" s="257"/>
      <c r="L73" s="251"/>
      <c r="M73" s="258"/>
      <c r="N73" s="262"/>
      <c r="O73" s="263"/>
      <c r="P73" s="264"/>
      <c r="Q73" s="265"/>
    </row>
    <row r="74" spans="1:17" s="18" customFormat="1" ht="9" customHeight="1">
      <c r="A74" s="266" t="s">
        <v>63</v>
      </c>
      <c r="B74" s="264"/>
      <c r="C74" s="267"/>
      <c r="D74" s="254">
        <v>3</v>
      </c>
      <c r="E74" s="192" t="s">
        <v>133</v>
      </c>
      <c r="F74" s="255"/>
      <c r="G74" s="73"/>
      <c r="H74" s="72"/>
      <c r="I74" s="256" t="s">
        <v>64</v>
      </c>
      <c r="J74" s="251"/>
      <c r="K74" s="257"/>
      <c r="L74" s="251"/>
      <c r="M74" s="258"/>
      <c r="N74" s="259" t="s">
        <v>65</v>
      </c>
      <c r="O74" s="260"/>
      <c r="P74" s="260"/>
      <c r="Q74" s="261"/>
    </row>
    <row r="75" spans="1:17" s="18" customFormat="1" ht="9" customHeight="1">
      <c r="A75" s="268"/>
      <c r="B75" s="176"/>
      <c r="C75" s="269"/>
      <c r="D75" s="254">
        <v>4</v>
      </c>
      <c r="E75" s="192" t="s">
        <v>148</v>
      </c>
      <c r="F75" s="255"/>
      <c r="G75" s="73"/>
      <c r="H75" s="72"/>
      <c r="I75" s="256" t="s">
        <v>66</v>
      </c>
      <c r="J75" s="251"/>
      <c r="K75" s="257"/>
      <c r="L75" s="251"/>
      <c r="M75" s="258"/>
      <c r="N75" s="251"/>
      <c r="O75" s="257"/>
      <c r="P75" s="251"/>
      <c r="Q75" s="258"/>
    </row>
    <row r="76" spans="1:17" s="18" customFormat="1" ht="9" customHeight="1">
      <c r="A76" s="270" t="s">
        <v>67</v>
      </c>
      <c r="B76" s="271"/>
      <c r="C76" s="272"/>
      <c r="D76" s="254">
        <v>5</v>
      </c>
      <c r="E76" s="192" t="s">
        <v>150</v>
      </c>
      <c r="F76" s="255"/>
      <c r="G76" s="73"/>
      <c r="H76" s="72"/>
      <c r="I76" s="256" t="s">
        <v>68</v>
      </c>
      <c r="J76" s="251"/>
      <c r="K76" s="257"/>
      <c r="L76" s="251"/>
      <c r="M76" s="258"/>
      <c r="N76" s="264"/>
      <c r="O76" s="263"/>
      <c r="P76" s="264"/>
      <c r="Q76" s="265"/>
    </row>
    <row r="77" spans="1:17" s="18" customFormat="1" ht="9" customHeight="1">
      <c r="A77" s="252" t="s">
        <v>58</v>
      </c>
      <c r="B77" s="251"/>
      <c r="C77" s="253"/>
      <c r="D77" s="254">
        <v>6</v>
      </c>
      <c r="E77" s="192" t="s">
        <v>159</v>
      </c>
      <c r="F77" s="255"/>
      <c r="G77" s="73"/>
      <c r="H77" s="72"/>
      <c r="I77" s="256" t="s">
        <v>69</v>
      </c>
      <c r="J77" s="251"/>
      <c r="K77" s="257"/>
      <c r="L77" s="251"/>
      <c r="M77" s="258"/>
      <c r="N77" s="259" t="s">
        <v>22</v>
      </c>
      <c r="O77" s="260"/>
      <c r="P77" s="260"/>
      <c r="Q77" s="261"/>
    </row>
    <row r="78" spans="1:17" s="18" customFormat="1" ht="9" customHeight="1">
      <c r="A78" s="252" t="s">
        <v>70</v>
      </c>
      <c r="B78" s="251"/>
      <c r="C78" s="273"/>
      <c r="D78" s="254">
        <v>7</v>
      </c>
      <c r="E78" s="192" t="s">
        <v>143</v>
      </c>
      <c r="F78" s="255"/>
      <c r="G78" s="73"/>
      <c r="H78" s="72"/>
      <c r="I78" s="256" t="s">
        <v>71</v>
      </c>
      <c r="J78" s="251"/>
      <c r="K78" s="257"/>
      <c r="L78" s="251"/>
      <c r="M78" s="258"/>
      <c r="N78" s="251"/>
      <c r="O78" s="257"/>
      <c r="P78" s="251"/>
      <c r="Q78" s="258"/>
    </row>
    <row r="79" spans="1:17" s="18" customFormat="1" ht="9" customHeight="1">
      <c r="A79" s="266" t="s">
        <v>72</v>
      </c>
      <c r="B79" s="264"/>
      <c r="C79" s="274"/>
      <c r="D79" s="275">
        <v>8</v>
      </c>
      <c r="E79" s="192" t="s">
        <v>141</v>
      </c>
      <c r="F79" s="277"/>
      <c r="G79" s="276"/>
      <c r="H79" s="278"/>
      <c r="I79" s="279" t="s">
        <v>73</v>
      </c>
      <c r="J79" s="264"/>
      <c r="K79" s="263"/>
      <c r="L79" s="264"/>
      <c r="M79" s="265"/>
      <c r="N79" s="264">
        <f>Q4</f>
        <v>0</v>
      </c>
      <c r="O79" s="263"/>
      <c r="P79" s="264"/>
      <c r="Q79" s="280">
        <f>MIN(8,'g18 Si MD Prep'!R5)</f>
        <v>0</v>
      </c>
    </row>
  </sheetData>
  <mergeCells count="1">
    <mergeCell ref="A4:C4"/>
  </mergeCells>
  <conditionalFormatting sqref="G39 G41 G7 G9 G11 G13 G15 G17 G19 G23 G43 G45 G47 G49 G51 G53 G21 G25 G27 G29 G31 G33 G35 G37 G55 G57 G59 G61 G63 G65 G67 G69">
    <cfRule type="expression" priority="1" dxfId="3" stopIfTrue="1">
      <formula>AND($D7&lt;9,$C7&gt;0)</formula>
    </cfRule>
  </conditionalFormatting>
  <conditionalFormatting sqref="H8 H40 H16 L14 H20 L30 H24 H48 L46 H52 H32 H44 H36 H12 L62 H28 J18 J26 J34 J42 J50 J58 J66 J10 H56 H64 H68 H60 N22 N39 N54">
    <cfRule type="expression" priority="2" dxfId="4" stopIfTrue="1">
      <formula>AND($N$1="CU",H8="Umpire")</formula>
    </cfRule>
    <cfRule type="expression" priority="3" dxfId="5" stopIfTrue="1">
      <formula>AND($N$1="CU",H8&lt;&gt;"Umpire",I8&lt;&gt;"")</formula>
    </cfRule>
    <cfRule type="expression" priority="4" dxfId="6" stopIfTrue="1">
      <formula>AND($N$1="CU",H8&lt;&gt;"Umpire")</formula>
    </cfRule>
  </conditionalFormatting>
  <conditionalFormatting sqref="D67 D65 D63 D13 D61 D15 D17 D21 D19 D23 D25 D27 D29 D31 D33 D37 D35 D39 D41 D43 D47 D49 D45 D51 D53 D55 D57 D59 D69">
    <cfRule type="expression" priority="5" dxfId="7" stopIfTrue="1">
      <formula>AND($D13&lt;9,$C13&gt;0)</formula>
    </cfRule>
  </conditionalFormatting>
  <conditionalFormatting sqref="B7 B9 B11 B13 B15 B17 B19 B21 B23 B25 B27 B29 B31 B33 B35 B37 B39 B41 B43 B45 B47 B49 B51 B53 B55 B57 B59 B61 B63 B65 B67 B69">
    <cfRule type="cellIs" priority="6" dxfId="8" operator="equal" stopIfTrue="1">
      <formula>"QA"</formula>
    </cfRule>
    <cfRule type="cellIs" priority="7" dxfId="8" operator="equal" stopIfTrue="1">
      <formula>"DA"</formula>
    </cfRule>
  </conditionalFormatting>
  <conditionalFormatting sqref="I8 I12 I16 I20 I24 I28 I32 I36 I40 I44 I48 I52 I56 I60 I64 I68 K66 K58 K50 K42 K34 K26 K18 K10 M14 M30 M46 M62 Q79 O54 O39 O22">
    <cfRule type="expression" priority="8" dxfId="9" stopIfTrue="1">
      <formula>$N$1="CU"</formula>
    </cfRule>
  </conditionalFormatting>
  <conditionalFormatting sqref="D7 D9 D11">
    <cfRule type="expression" priority="9" dxfId="7"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26"/>
  <dimension ref="A1:L167"/>
  <sheetViews>
    <sheetView showGridLines="0" showZeros="0" zoomScale="86" zoomScaleNormal="86" workbookViewId="0" topLeftCell="A1">
      <pane ySplit="7" topLeftCell="BM8" activePane="bottomLeft" state="frozen"/>
      <selection pane="topLeft" activeCell="A4" sqref="A4:C4"/>
      <selection pane="bottomLeft" activeCell="F20" sqref="F20"/>
    </sheetView>
  </sheetViews>
  <sheetFormatPr defaultColWidth="9.140625" defaultRowHeight="12.75"/>
  <cols>
    <col min="1" max="1" width="4.00390625" style="0" customWidth="1"/>
    <col min="2" max="2" width="25.140625" style="0" customWidth="1"/>
    <col min="3" max="3" width="20.57421875" style="0" customWidth="1"/>
    <col min="4" max="4" width="6.28125" style="57" customWidth="1"/>
    <col min="5" max="5" width="12.7109375" style="85" customWidth="1"/>
    <col min="6" max="6" width="23.28125" style="0" customWidth="1"/>
    <col min="7" max="7" width="8.00390625" style="57" hidden="1" customWidth="1"/>
    <col min="8" max="12" width="8.7109375" style="57" customWidth="1"/>
  </cols>
  <sheetData>
    <row r="1" spans="1:12" ht="26.25">
      <c r="A1" s="75">
        <f>'Week SetUp'!$A$6</f>
        <v>0</v>
      </c>
      <c r="B1" s="75"/>
      <c r="C1" s="75"/>
      <c r="D1" s="94"/>
      <c r="E1" s="135" t="s">
        <v>77</v>
      </c>
      <c r="F1" s="135"/>
      <c r="G1" s="77"/>
      <c r="H1" s="77"/>
      <c r="I1" s="77"/>
      <c r="J1" s="77"/>
      <c r="K1" s="77"/>
      <c r="L1" s="77"/>
    </row>
    <row r="2" spans="1:12" ht="13.5" thickBot="1">
      <c r="A2" s="78" t="str">
        <f>'Week SetUp'!$A$8</f>
        <v>ITF Junior Circuit</v>
      </c>
      <c r="B2" s="78"/>
      <c r="C2" s="67"/>
      <c r="D2" s="86"/>
      <c r="E2" s="294">
        <f>IF(OR($E$4=75000,$E$4=50000),"(or telephone sign-in/registration)","")</f>
      </c>
      <c r="F2" s="86"/>
      <c r="G2" s="86"/>
      <c r="H2" s="86"/>
      <c r="I2" s="76"/>
      <c r="J2" s="76"/>
      <c r="K2" s="99"/>
      <c r="L2" s="66"/>
    </row>
    <row r="3" spans="1:12" s="2" customFormat="1" ht="12.75">
      <c r="A3" s="60" t="s">
        <v>12</v>
      </c>
      <c r="B3" s="60"/>
      <c r="C3" s="58" t="s">
        <v>6</v>
      </c>
      <c r="D3" s="58"/>
      <c r="E3" s="60" t="s">
        <v>7</v>
      </c>
      <c r="F3" s="60" t="s">
        <v>18</v>
      </c>
      <c r="G3" s="87"/>
      <c r="H3" s="61"/>
      <c r="I3" s="61" t="s">
        <v>8</v>
      </c>
      <c r="J3" s="100" t="s">
        <v>22</v>
      </c>
      <c r="K3" s="101"/>
      <c r="L3" s="295"/>
    </row>
    <row r="4" spans="1:12" s="2" customFormat="1" ht="13.5" thickBot="1">
      <c r="A4" s="412">
        <f>'Week SetUp'!$A$10</f>
        <v>0</v>
      </c>
      <c r="B4" s="412"/>
      <c r="C4" s="172">
        <f>'Week SetUp'!$C$10</f>
        <v>0</v>
      </c>
      <c r="D4" s="81"/>
      <c r="E4" s="174">
        <f>'Week SetUp'!$D$10</f>
        <v>0</v>
      </c>
      <c r="F4" s="88">
        <f>'Week SetUp'!$A$12</f>
        <v>0</v>
      </c>
      <c r="G4" s="150"/>
      <c r="H4" s="70"/>
      <c r="I4" s="70">
        <f>'Week SetUp'!$E$10</f>
        <v>0</v>
      </c>
      <c r="J4" s="290"/>
      <c r="K4" s="105"/>
      <c r="L4" s="296"/>
    </row>
    <row r="5" spans="1:12" s="2" customFormat="1" ht="12.75">
      <c r="A5" s="107"/>
      <c r="B5" s="60"/>
      <c r="C5" s="58" t="s">
        <v>23</v>
      </c>
      <c r="D5" s="58" t="s">
        <v>16</v>
      </c>
      <c r="E5" s="58"/>
      <c r="F5" s="60" t="s">
        <v>24</v>
      </c>
      <c r="G5" s="58"/>
      <c r="H5" s="58" t="s">
        <v>25</v>
      </c>
      <c r="I5" s="297"/>
      <c r="J5" s="298"/>
      <c r="K5" s="110"/>
      <c r="L5" s="299"/>
    </row>
    <row r="6" spans="1:12" s="114" customFormat="1" ht="16.5" thickBot="1">
      <c r="A6" s="115" t="s">
        <v>26</v>
      </c>
      <c r="B6" s="116"/>
      <c r="C6" s="117"/>
      <c r="D6" s="118"/>
      <c r="E6" s="118"/>
      <c r="F6" s="117"/>
      <c r="G6" s="118"/>
      <c r="H6" s="118"/>
      <c r="I6" s="122"/>
      <c r="J6" s="119"/>
      <c r="K6" s="119"/>
      <c r="L6" s="122"/>
    </row>
    <row r="7" spans="1:12" ht="28.5" customHeight="1" thickBot="1">
      <c r="A7" s="123" t="s">
        <v>20</v>
      </c>
      <c r="B7" s="124" t="s">
        <v>111</v>
      </c>
      <c r="C7" s="124" t="s">
        <v>112</v>
      </c>
      <c r="D7" s="124" t="s">
        <v>113</v>
      </c>
      <c r="E7" s="124" t="s">
        <v>114</v>
      </c>
      <c r="F7" s="125" t="s">
        <v>115</v>
      </c>
      <c r="G7" s="128"/>
      <c r="H7" s="124" t="s">
        <v>117</v>
      </c>
      <c r="I7" s="125" t="s">
        <v>118</v>
      </c>
      <c r="J7" s="124" t="s">
        <v>78</v>
      </c>
      <c r="K7" s="124" t="s">
        <v>42</v>
      </c>
      <c r="L7" s="300" t="s">
        <v>79</v>
      </c>
    </row>
    <row r="8" spans="1:12" s="11" customFormat="1" ht="18.75" customHeight="1">
      <c r="A8" s="301">
        <v>1</v>
      </c>
      <c r="B8" s="302"/>
      <c r="C8" s="302"/>
      <c r="D8" s="303"/>
      <c r="E8" s="304"/>
      <c r="F8" s="305"/>
      <c r="G8" s="63"/>
      <c r="H8" s="303"/>
      <c r="I8" s="303"/>
      <c r="J8" s="306"/>
      <c r="K8" s="307"/>
      <c r="L8" s="308"/>
    </row>
    <row r="9" spans="1:12" s="11" customFormat="1" ht="18.75" customHeight="1">
      <c r="A9" s="131"/>
      <c r="B9" s="89"/>
      <c r="C9" s="89"/>
      <c r="D9" s="90"/>
      <c r="E9" s="132"/>
      <c r="F9" s="133"/>
      <c r="G9" s="309"/>
      <c r="H9" s="90"/>
      <c r="I9" s="90"/>
      <c r="J9" s="310"/>
      <c r="K9" s="309"/>
      <c r="L9" s="158"/>
    </row>
    <row r="10" spans="1:12" s="11" customFormat="1" ht="18.75" customHeight="1">
      <c r="A10" s="301">
        <v>2</v>
      </c>
      <c r="B10" s="302"/>
      <c r="C10" s="302"/>
      <c r="D10" s="303"/>
      <c r="E10" s="304"/>
      <c r="F10" s="305"/>
      <c r="G10" s="63"/>
      <c r="H10" s="303"/>
      <c r="I10" s="303"/>
      <c r="J10" s="306"/>
      <c r="K10" s="307"/>
      <c r="L10" s="308"/>
    </row>
    <row r="11" spans="1:12" s="11" customFormat="1" ht="18.75" customHeight="1">
      <c r="A11" s="131"/>
      <c r="B11" s="89"/>
      <c r="C11" s="89"/>
      <c r="D11" s="90"/>
      <c r="E11" s="132"/>
      <c r="F11" s="133"/>
      <c r="G11" s="309"/>
      <c r="H11" s="90"/>
      <c r="I11" s="90"/>
      <c r="J11" s="310"/>
      <c r="K11" s="309"/>
      <c r="L11" s="158"/>
    </row>
    <row r="12" spans="1:12" s="11" customFormat="1" ht="18.75" customHeight="1">
      <c r="A12" s="301">
        <v>3</v>
      </c>
      <c r="B12" s="302"/>
      <c r="C12" s="302"/>
      <c r="D12" s="303"/>
      <c r="E12" s="304"/>
      <c r="F12" s="305"/>
      <c r="G12" s="63"/>
      <c r="H12" s="303"/>
      <c r="I12" s="303"/>
      <c r="J12" s="306"/>
      <c r="K12" s="307"/>
      <c r="L12" s="308"/>
    </row>
    <row r="13" spans="1:12" s="11" customFormat="1" ht="18.75" customHeight="1">
      <c r="A13" s="131"/>
      <c r="B13" s="89"/>
      <c r="C13" s="89"/>
      <c r="D13" s="90"/>
      <c r="E13" s="132"/>
      <c r="F13" s="133"/>
      <c r="G13" s="309"/>
      <c r="H13" s="90"/>
      <c r="I13" s="90"/>
      <c r="J13" s="310"/>
      <c r="K13" s="309"/>
      <c r="L13" s="158"/>
    </row>
    <row r="14" spans="1:12" s="11" customFormat="1" ht="18.75" customHeight="1">
      <c r="A14" s="301">
        <v>4</v>
      </c>
      <c r="B14" s="302"/>
      <c r="C14" s="302"/>
      <c r="D14" s="303"/>
      <c r="E14" s="304"/>
      <c r="F14" s="305"/>
      <c r="G14" s="63"/>
      <c r="H14" s="303"/>
      <c r="I14" s="303"/>
      <c r="J14" s="306"/>
      <c r="K14" s="307"/>
      <c r="L14" s="308"/>
    </row>
    <row r="15" spans="1:12" s="11" customFormat="1" ht="18.75" customHeight="1">
      <c r="A15" s="131"/>
      <c r="B15" s="89"/>
      <c r="C15" s="89"/>
      <c r="D15" s="90"/>
      <c r="E15" s="132"/>
      <c r="F15" s="133"/>
      <c r="G15" s="309"/>
      <c r="H15" s="90"/>
      <c r="I15" s="90"/>
      <c r="J15" s="310"/>
      <c r="K15" s="309"/>
      <c r="L15" s="158"/>
    </row>
    <row r="16" spans="1:12" s="11" customFormat="1" ht="18.75" customHeight="1">
      <c r="A16" s="301">
        <v>5</v>
      </c>
      <c r="B16" s="302"/>
      <c r="C16" s="302"/>
      <c r="D16" s="303"/>
      <c r="E16" s="304"/>
      <c r="F16" s="305"/>
      <c r="G16" s="63"/>
      <c r="H16" s="303"/>
      <c r="I16" s="303"/>
      <c r="J16" s="306"/>
      <c r="K16" s="307"/>
      <c r="L16" s="308"/>
    </row>
    <row r="17" spans="1:12" s="11" customFormat="1" ht="18.75" customHeight="1">
      <c r="A17" s="131"/>
      <c r="B17" s="89"/>
      <c r="C17" s="89"/>
      <c r="D17" s="90"/>
      <c r="E17" s="132"/>
      <c r="F17" s="133"/>
      <c r="G17" s="309"/>
      <c r="H17" s="90"/>
      <c r="I17" s="90"/>
      <c r="J17" s="310"/>
      <c r="K17" s="309"/>
      <c r="L17" s="158"/>
    </row>
    <row r="18" spans="1:12" s="11" customFormat="1" ht="18.75" customHeight="1">
      <c r="A18" s="301">
        <v>6</v>
      </c>
      <c r="B18" s="302"/>
      <c r="C18" s="302"/>
      <c r="D18" s="303"/>
      <c r="E18" s="304"/>
      <c r="F18" s="305"/>
      <c r="G18" s="63"/>
      <c r="H18" s="303"/>
      <c r="I18" s="303"/>
      <c r="J18" s="306"/>
      <c r="K18" s="307"/>
      <c r="L18" s="308"/>
    </row>
    <row r="19" spans="1:12" s="11" customFormat="1" ht="18.75" customHeight="1">
      <c r="A19" s="131"/>
      <c r="B19" s="89"/>
      <c r="C19" s="89"/>
      <c r="D19" s="90"/>
      <c r="E19" s="132"/>
      <c r="F19" s="133"/>
      <c r="G19" s="309"/>
      <c r="H19" s="90"/>
      <c r="I19" s="90"/>
      <c r="J19" s="310"/>
      <c r="K19" s="309"/>
      <c r="L19" s="158"/>
    </row>
    <row r="20" spans="1:12" s="11" customFormat="1" ht="18.75" customHeight="1">
      <c r="A20" s="301">
        <v>7</v>
      </c>
      <c r="B20" s="302"/>
      <c r="C20" s="302"/>
      <c r="D20" s="303"/>
      <c r="E20" s="304"/>
      <c r="F20" s="305"/>
      <c r="G20" s="63"/>
      <c r="H20" s="303"/>
      <c r="I20" s="303"/>
      <c r="J20" s="306"/>
      <c r="K20" s="307"/>
      <c r="L20" s="308"/>
    </row>
    <row r="21" spans="1:12" s="11" customFormat="1" ht="18.75" customHeight="1">
      <c r="A21" s="131"/>
      <c r="B21" s="89"/>
      <c r="C21" s="89"/>
      <c r="D21" s="90"/>
      <c r="E21" s="132"/>
      <c r="F21" s="133"/>
      <c r="G21" s="309"/>
      <c r="H21" s="90"/>
      <c r="I21" s="90"/>
      <c r="J21" s="310"/>
      <c r="K21" s="309"/>
      <c r="L21" s="158"/>
    </row>
    <row r="22" spans="1:12" s="11" customFormat="1" ht="18.75" customHeight="1">
      <c r="A22" s="301">
        <v>8</v>
      </c>
      <c r="B22" s="302"/>
      <c r="C22" s="302"/>
      <c r="D22" s="303"/>
      <c r="E22" s="304"/>
      <c r="F22" s="305"/>
      <c r="G22" s="63"/>
      <c r="H22" s="303"/>
      <c r="I22" s="303"/>
      <c r="J22" s="306"/>
      <c r="K22" s="307"/>
      <c r="L22" s="308"/>
    </row>
    <row r="23" spans="1:12" s="11" customFormat="1" ht="18.75" customHeight="1">
      <c r="A23" s="131"/>
      <c r="B23" s="89"/>
      <c r="C23" s="89"/>
      <c r="D23" s="90"/>
      <c r="E23" s="132"/>
      <c r="F23" s="133"/>
      <c r="G23" s="309"/>
      <c r="H23" s="90"/>
      <c r="I23" s="90"/>
      <c r="J23" s="310"/>
      <c r="K23" s="309"/>
      <c r="L23" s="158"/>
    </row>
    <row r="24" spans="1:12" s="11" customFormat="1" ht="18.75" customHeight="1">
      <c r="A24" s="301">
        <v>9</v>
      </c>
      <c r="B24" s="302"/>
      <c r="C24" s="302"/>
      <c r="D24" s="303"/>
      <c r="E24" s="304"/>
      <c r="F24" s="305"/>
      <c r="G24" s="63"/>
      <c r="H24" s="303"/>
      <c r="I24" s="303"/>
      <c r="J24" s="306"/>
      <c r="K24" s="307"/>
      <c r="L24" s="308"/>
    </row>
    <row r="25" spans="1:12" s="11" customFormat="1" ht="18.75" customHeight="1">
      <c r="A25" s="131"/>
      <c r="B25" s="89"/>
      <c r="C25" s="89"/>
      <c r="D25" s="90"/>
      <c r="E25" s="132"/>
      <c r="F25" s="133"/>
      <c r="G25" s="309"/>
      <c r="H25" s="90"/>
      <c r="I25" s="90"/>
      <c r="J25" s="310"/>
      <c r="K25" s="309"/>
      <c r="L25" s="158"/>
    </row>
    <row r="26" spans="1:12" s="11" customFormat="1" ht="18.75" customHeight="1">
      <c r="A26" s="301">
        <v>10</v>
      </c>
      <c r="B26" s="302"/>
      <c r="C26" s="302"/>
      <c r="D26" s="303"/>
      <c r="E26" s="304"/>
      <c r="F26" s="305"/>
      <c r="G26" s="63"/>
      <c r="H26" s="303"/>
      <c r="I26" s="303"/>
      <c r="J26" s="306"/>
      <c r="K26" s="307"/>
      <c r="L26" s="308"/>
    </row>
    <row r="27" spans="1:12" s="11" customFormat="1" ht="18.75" customHeight="1">
      <c r="A27" s="131"/>
      <c r="B27" s="89"/>
      <c r="C27" s="89"/>
      <c r="D27" s="90"/>
      <c r="E27" s="132"/>
      <c r="F27" s="133"/>
      <c r="G27" s="309"/>
      <c r="H27" s="90"/>
      <c r="I27" s="90"/>
      <c r="J27" s="310"/>
      <c r="K27" s="309"/>
      <c r="L27" s="158"/>
    </row>
    <row r="28" spans="1:12" s="11" customFormat="1" ht="18.75" customHeight="1">
      <c r="A28" s="301">
        <v>11</v>
      </c>
      <c r="B28" s="302"/>
      <c r="C28" s="302"/>
      <c r="D28" s="303"/>
      <c r="E28" s="304"/>
      <c r="F28" s="305"/>
      <c r="G28" s="63"/>
      <c r="H28" s="303"/>
      <c r="I28" s="303"/>
      <c r="J28" s="306"/>
      <c r="K28" s="307"/>
      <c r="L28" s="308"/>
    </row>
    <row r="29" spans="1:12" s="11" customFormat="1" ht="18.75" customHeight="1">
      <c r="A29" s="131"/>
      <c r="B29" s="89"/>
      <c r="C29" s="89"/>
      <c r="D29" s="90"/>
      <c r="E29" s="132"/>
      <c r="F29" s="133"/>
      <c r="G29" s="309"/>
      <c r="H29" s="90"/>
      <c r="I29" s="90"/>
      <c r="J29" s="310"/>
      <c r="K29" s="309"/>
      <c r="L29" s="158"/>
    </row>
    <row r="30" spans="1:12" s="11" customFormat="1" ht="18.75" customHeight="1">
      <c r="A30" s="301">
        <v>12</v>
      </c>
      <c r="B30" s="302"/>
      <c r="C30" s="302"/>
      <c r="D30" s="303"/>
      <c r="E30" s="304"/>
      <c r="F30" s="305"/>
      <c r="G30" s="63"/>
      <c r="H30" s="303"/>
      <c r="I30" s="303"/>
      <c r="J30" s="306"/>
      <c r="K30" s="307"/>
      <c r="L30" s="308"/>
    </row>
    <row r="31" spans="1:12" s="11" customFormat="1" ht="18.75" customHeight="1">
      <c r="A31" s="131"/>
      <c r="B31" s="89"/>
      <c r="C31" s="89"/>
      <c r="D31" s="90"/>
      <c r="E31" s="132"/>
      <c r="F31" s="133"/>
      <c r="G31" s="309"/>
      <c r="H31" s="90"/>
      <c r="I31" s="90"/>
      <c r="J31" s="310"/>
      <c r="K31" s="309"/>
      <c r="L31" s="158"/>
    </row>
    <row r="32" spans="1:12" s="11" customFormat="1" ht="18.75" customHeight="1">
      <c r="A32" s="301">
        <v>13</v>
      </c>
      <c r="B32" s="302"/>
      <c r="C32" s="302"/>
      <c r="D32" s="303"/>
      <c r="E32" s="304"/>
      <c r="F32" s="305"/>
      <c r="G32" s="63"/>
      <c r="H32" s="303"/>
      <c r="I32" s="303"/>
      <c r="J32" s="306"/>
      <c r="K32" s="307"/>
      <c r="L32" s="308"/>
    </row>
    <row r="33" spans="1:12" s="11" customFormat="1" ht="18.75" customHeight="1">
      <c r="A33" s="131"/>
      <c r="B33" s="89"/>
      <c r="C33" s="89"/>
      <c r="D33" s="90"/>
      <c r="E33" s="132"/>
      <c r="F33" s="133"/>
      <c r="G33" s="309"/>
      <c r="H33" s="90"/>
      <c r="I33" s="90"/>
      <c r="J33" s="310"/>
      <c r="K33" s="309"/>
      <c r="L33" s="158"/>
    </row>
    <row r="34" spans="1:12" s="11" customFormat="1" ht="18.75" customHeight="1">
      <c r="A34" s="301">
        <v>14</v>
      </c>
      <c r="B34" s="302"/>
      <c r="C34" s="302"/>
      <c r="D34" s="303"/>
      <c r="E34" s="304"/>
      <c r="F34" s="305"/>
      <c r="G34" s="63"/>
      <c r="H34" s="303"/>
      <c r="I34" s="303"/>
      <c r="J34" s="306"/>
      <c r="K34" s="307"/>
      <c r="L34" s="308"/>
    </row>
    <row r="35" spans="1:12" s="11" customFormat="1" ht="18.75" customHeight="1">
      <c r="A35" s="131"/>
      <c r="B35" s="89"/>
      <c r="C35" s="89"/>
      <c r="D35" s="90"/>
      <c r="E35" s="132"/>
      <c r="F35" s="133"/>
      <c r="G35" s="309"/>
      <c r="H35" s="90"/>
      <c r="I35" s="90"/>
      <c r="J35" s="310"/>
      <c r="K35" s="309"/>
      <c r="L35" s="158"/>
    </row>
    <row r="36" spans="1:12" s="11" customFormat="1" ht="18.75" customHeight="1">
      <c r="A36" s="301">
        <v>15</v>
      </c>
      <c r="B36" s="302"/>
      <c r="C36" s="302"/>
      <c r="D36" s="303"/>
      <c r="E36" s="304"/>
      <c r="F36" s="305"/>
      <c r="G36" s="63"/>
      <c r="H36" s="303"/>
      <c r="I36" s="303"/>
      <c r="J36" s="306"/>
      <c r="K36" s="307"/>
      <c r="L36" s="308"/>
    </row>
    <row r="37" spans="1:12" s="11" customFormat="1" ht="18.75" customHeight="1">
      <c r="A37" s="131"/>
      <c r="B37" s="89"/>
      <c r="C37" s="89"/>
      <c r="D37" s="90"/>
      <c r="E37" s="132"/>
      <c r="F37" s="133"/>
      <c r="G37" s="309"/>
      <c r="H37" s="90"/>
      <c r="I37" s="90"/>
      <c r="J37" s="310"/>
      <c r="K37" s="309"/>
      <c r="L37" s="158"/>
    </row>
    <row r="38" spans="1:12" s="11" customFormat="1" ht="18.75" customHeight="1">
      <c r="A38" s="301">
        <v>16</v>
      </c>
      <c r="B38" s="302"/>
      <c r="C38" s="302"/>
      <c r="D38" s="303"/>
      <c r="E38" s="304"/>
      <c r="F38" s="305"/>
      <c r="G38" s="63"/>
      <c r="H38" s="303"/>
      <c r="I38" s="303"/>
      <c r="J38" s="306"/>
      <c r="K38" s="307"/>
      <c r="L38" s="308"/>
    </row>
    <row r="39" spans="1:12" s="11" customFormat="1" ht="18.75" customHeight="1">
      <c r="A39" s="131"/>
      <c r="B39" s="89"/>
      <c r="C39" s="89"/>
      <c r="D39" s="90"/>
      <c r="E39" s="132"/>
      <c r="F39" s="133"/>
      <c r="G39" s="309"/>
      <c r="H39" s="90"/>
      <c r="I39" s="90"/>
      <c r="J39" s="310"/>
      <c r="K39" s="309"/>
      <c r="L39" s="158"/>
    </row>
    <row r="40" spans="1:12" s="11" customFormat="1" ht="18.75" customHeight="1">
      <c r="A40" s="301">
        <v>17</v>
      </c>
      <c r="B40" s="302"/>
      <c r="C40" s="302"/>
      <c r="D40" s="303"/>
      <c r="E40" s="304"/>
      <c r="F40" s="305"/>
      <c r="G40" s="63"/>
      <c r="H40" s="303"/>
      <c r="I40" s="303"/>
      <c r="J40" s="306"/>
      <c r="K40" s="307"/>
      <c r="L40" s="308"/>
    </row>
    <row r="41" spans="1:12" s="11" customFormat="1" ht="18.75" customHeight="1">
      <c r="A41" s="131"/>
      <c r="B41" s="89"/>
      <c r="C41" s="89"/>
      <c r="D41" s="90"/>
      <c r="E41" s="132"/>
      <c r="F41" s="133"/>
      <c r="G41" s="309"/>
      <c r="H41" s="90"/>
      <c r="I41" s="90"/>
      <c r="J41" s="310"/>
      <c r="K41" s="309"/>
      <c r="L41" s="158"/>
    </row>
    <row r="42" spans="1:12" s="11" customFormat="1" ht="18.75" customHeight="1">
      <c r="A42" s="301">
        <v>18</v>
      </c>
      <c r="B42" s="302"/>
      <c r="C42" s="302"/>
      <c r="D42" s="303"/>
      <c r="E42" s="304"/>
      <c r="F42" s="305"/>
      <c r="G42" s="63"/>
      <c r="H42" s="303"/>
      <c r="I42" s="303"/>
      <c r="J42" s="306"/>
      <c r="K42" s="307"/>
      <c r="L42" s="308"/>
    </row>
    <row r="43" spans="1:12" s="11" customFormat="1" ht="18.75" customHeight="1">
      <c r="A43" s="131"/>
      <c r="B43" s="89"/>
      <c r="C43" s="89"/>
      <c r="D43" s="90"/>
      <c r="E43" s="132"/>
      <c r="F43" s="133"/>
      <c r="G43" s="309"/>
      <c r="H43" s="90"/>
      <c r="I43" s="90"/>
      <c r="J43" s="310"/>
      <c r="K43" s="309"/>
      <c r="L43" s="158"/>
    </row>
    <row r="44" spans="1:12" s="11" customFormat="1" ht="18.75" customHeight="1">
      <c r="A44" s="301">
        <v>19</v>
      </c>
      <c r="B44" s="302"/>
      <c r="C44" s="302"/>
      <c r="D44" s="303"/>
      <c r="E44" s="304"/>
      <c r="F44" s="305"/>
      <c r="G44" s="63"/>
      <c r="H44" s="303"/>
      <c r="I44" s="303"/>
      <c r="J44" s="306"/>
      <c r="K44" s="307"/>
      <c r="L44" s="308"/>
    </row>
    <row r="45" spans="1:12" s="11" customFormat="1" ht="18.75" customHeight="1">
      <c r="A45" s="131"/>
      <c r="B45" s="89"/>
      <c r="C45" s="89"/>
      <c r="D45" s="90"/>
      <c r="E45" s="132"/>
      <c r="F45" s="133"/>
      <c r="G45" s="309"/>
      <c r="H45" s="90"/>
      <c r="I45" s="90"/>
      <c r="J45" s="310"/>
      <c r="K45" s="309"/>
      <c r="L45" s="158"/>
    </row>
    <row r="46" spans="1:12" s="11" customFormat="1" ht="18.75" customHeight="1">
      <c r="A46" s="301">
        <v>20</v>
      </c>
      <c r="B46" s="302"/>
      <c r="C46" s="302"/>
      <c r="D46" s="303"/>
      <c r="E46" s="304"/>
      <c r="F46" s="305"/>
      <c r="G46" s="63"/>
      <c r="H46" s="303"/>
      <c r="I46" s="303"/>
      <c r="J46" s="306"/>
      <c r="K46" s="307"/>
      <c r="L46" s="308"/>
    </row>
    <row r="47" spans="1:12" s="11" customFormat="1" ht="18.75" customHeight="1">
      <c r="A47" s="131"/>
      <c r="B47" s="89"/>
      <c r="C47" s="89"/>
      <c r="D47" s="90"/>
      <c r="E47" s="132"/>
      <c r="F47" s="133"/>
      <c r="G47" s="309"/>
      <c r="H47" s="90"/>
      <c r="I47" s="90"/>
      <c r="J47" s="310"/>
      <c r="K47" s="309"/>
      <c r="L47" s="158"/>
    </row>
    <row r="48" spans="1:12" s="11" customFormat="1" ht="18.75" customHeight="1">
      <c r="A48" s="301">
        <v>21</v>
      </c>
      <c r="B48" s="302"/>
      <c r="C48" s="302"/>
      <c r="D48" s="303"/>
      <c r="E48" s="304"/>
      <c r="F48" s="305"/>
      <c r="G48" s="63"/>
      <c r="H48" s="303"/>
      <c r="I48" s="303"/>
      <c r="J48" s="306"/>
      <c r="K48" s="307"/>
      <c r="L48" s="308"/>
    </row>
    <row r="49" spans="1:12" s="11" customFormat="1" ht="18.75" customHeight="1">
      <c r="A49" s="131"/>
      <c r="B49" s="89"/>
      <c r="C49" s="89"/>
      <c r="D49" s="90"/>
      <c r="E49" s="132"/>
      <c r="F49" s="133"/>
      <c r="G49" s="309"/>
      <c r="H49" s="90"/>
      <c r="I49" s="90"/>
      <c r="J49" s="310"/>
      <c r="K49" s="309"/>
      <c r="L49" s="158"/>
    </row>
    <row r="50" spans="1:12" s="11" customFormat="1" ht="18.75" customHeight="1">
      <c r="A50" s="301">
        <v>22</v>
      </c>
      <c r="B50" s="302"/>
      <c r="C50" s="302"/>
      <c r="D50" s="303"/>
      <c r="E50" s="304"/>
      <c r="F50" s="305"/>
      <c r="G50" s="63"/>
      <c r="H50" s="303"/>
      <c r="I50" s="303"/>
      <c r="J50" s="306"/>
      <c r="K50" s="307"/>
      <c r="L50" s="308"/>
    </row>
    <row r="51" spans="1:12" s="11" customFormat="1" ht="18.75" customHeight="1">
      <c r="A51" s="131"/>
      <c r="B51" s="89"/>
      <c r="C51" s="89"/>
      <c r="D51" s="90"/>
      <c r="E51" s="132"/>
      <c r="F51" s="133"/>
      <c r="G51" s="309"/>
      <c r="H51" s="90"/>
      <c r="I51" s="90"/>
      <c r="J51" s="310"/>
      <c r="K51" s="309"/>
      <c r="L51" s="158"/>
    </row>
    <row r="52" spans="1:12" s="11" customFormat="1" ht="18.75" customHeight="1">
      <c r="A52" s="301">
        <v>23</v>
      </c>
      <c r="B52" s="302"/>
      <c r="C52" s="302"/>
      <c r="D52" s="303"/>
      <c r="E52" s="304"/>
      <c r="F52" s="305"/>
      <c r="G52" s="63"/>
      <c r="H52" s="303"/>
      <c r="I52" s="303"/>
      <c r="J52" s="306"/>
      <c r="K52" s="307"/>
      <c r="L52" s="308"/>
    </row>
    <row r="53" spans="1:12" s="11" customFormat="1" ht="18.75" customHeight="1">
      <c r="A53" s="131"/>
      <c r="B53" s="89"/>
      <c r="C53" s="89"/>
      <c r="D53" s="90"/>
      <c r="E53" s="132"/>
      <c r="F53" s="133"/>
      <c r="G53" s="309"/>
      <c r="H53" s="90"/>
      <c r="I53" s="90"/>
      <c r="J53" s="310"/>
      <c r="K53" s="309"/>
      <c r="L53" s="158"/>
    </row>
    <row r="54" spans="1:12" s="11" customFormat="1" ht="18.75" customHeight="1">
      <c r="A54" s="301">
        <v>24</v>
      </c>
      <c r="B54" s="302"/>
      <c r="C54" s="302"/>
      <c r="D54" s="303"/>
      <c r="E54" s="304"/>
      <c r="F54" s="305"/>
      <c r="G54" s="63"/>
      <c r="H54" s="303"/>
      <c r="I54" s="303"/>
      <c r="J54" s="306"/>
      <c r="K54" s="307"/>
      <c r="L54" s="308"/>
    </row>
    <row r="55" spans="1:12" s="11" customFormat="1" ht="18.75" customHeight="1">
      <c r="A55" s="131"/>
      <c r="B55" s="89"/>
      <c r="C55" s="89"/>
      <c r="D55" s="90"/>
      <c r="E55" s="132"/>
      <c r="F55" s="133"/>
      <c r="G55" s="309"/>
      <c r="H55" s="90"/>
      <c r="I55" s="90"/>
      <c r="J55" s="310"/>
      <c r="K55" s="309"/>
      <c r="L55" s="158"/>
    </row>
    <row r="56" spans="1:12" s="11" customFormat="1" ht="18.75" customHeight="1">
      <c r="A56" s="301">
        <v>25</v>
      </c>
      <c r="B56" s="302"/>
      <c r="C56" s="302"/>
      <c r="D56" s="303"/>
      <c r="E56" s="304"/>
      <c r="F56" s="305"/>
      <c r="G56" s="63"/>
      <c r="H56" s="303"/>
      <c r="I56" s="303"/>
      <c r="J56" s="306"/>
      <c r="K56" s="307"/>
      <c r="L56" s="308"/>
    </row>
    <row r="57" spans="1:12" s="11" customFormat="1" ht="18.75" customHeight="1">
      <c r="A57" s="131"/>
      <c r="B57" s="89"/>
      <c r="C57" s="89"/>
      <c r="D57" s="90"/>
      <c r="E57" s="132"/>
      <c r="F57" s="133"/>
      <c r="G57" s="309"/>
      <c r="H57" s="90"/>
      <c r="I57" s="90"/>
      <c r="J57" s="310"/>
      <c r="K57" s="309"/>
      <c r="L57" s="158"/>
    </row>
    <row r="58" spans="1:12" s="11" customFormat="1" ht="18.75" customHeight="1">
      <c r="A58" s="301">
        <v>26</v>
      </c>
      <c r="B58" s="302"/>
      <c r="C58" s="302"/>
      <c r="D58" s="303"/>
      <c r="E58" s="304"/>
      <c r="F58" s="305"/>
      <c r="G58" s="63"/>
      <c r="H58" s="303"/>
      <c r="I58" s="303"/>
      <c r="J58" s="306"/>
      <c r="K58" s="307"/>
      <c r="L58" s="308"/>
    </row>
    <row r="59" spans="1:12" s="11" customFormat="1" ht="18.75" customHeight="1">
      <c r="A59" s="131"/>
      <c r="B59" s="89"/>
      <c r="C59" s="89"/>
      <c r="D59" s="90"/>
      <c r="E59" s="132"/>
      <c r="F59" s="133"/>
      <c r="G59" s="309"/>
      <c r="H59" s="90"/>
      <c r="I59" s="90"/>
      <c r="J59" s="310"/>
      <c r="K59" s="309"/>
      <c r="L59" s="158"/>
    </row>
    <row r="60" spans="1:12" s="11" customFormat="1" ht="18.75" customHeight="1">
      <c r="A60" s="301">
        <v>27</v>
      </c>
      <c r="B60" s="302"/>
      <c r="C60" s="302"/>
      <c r="D60" s="303"/>
      <c r="E60" s="304"/>
      <c r="F60" s="305"/>
      <c r="G60" s="63"/>
      <c r="H60" s="303"/>
      <c r="I60" s="303"/>
      <c r="J60" s="306"/>
      <c r="K60" s="307"/>
      <c r="L60" s="308"/>
    </row>
    <row r="61" spans="1:12" s="11" customFormat="1" ht="18.75" customHeight="1">
      <c r="A61" s="131"/>
      <c r="B61" s="89"/>
      <c r="C61" s="89"/>
      <c r="D61" s="90"/>
      <c r="E61" s="132"/>
      <c r="F61" s="133"/>
      <c r="G61" s="309"/>
      <c r="H61" s="90"/>
      <c r="I61" s="90"/>
      <c r="J61" s="310"/>
      <c r="K61" s="309"/>
      <c r="L61" s="158"/>
    </row>
    <row r="62" spans="1:12" s="11" customFormat="1" ht="18.75" customHeight="1">
      <c r="A62" s="301">
        <v>28</v>
      </c>
      <c r="B62" s="302"/>
      <c r="C62" s="302"/>
      <c r="D62" s="303"/>
      <c r="E62" s="304"/>
      <c r="F62" s="305"/>
      <c r="G62" s="63"/>
      <c r="H62" s="303"/>
      <c r="I62" s="303"/>
      <c r="J62" s="306"/>
      <c r="K62" s="307"/>
      <c r="L62" s="308"/>
    </row>
    <row r="63" spans="1:12" s="11" customFormat="1" ht="18.75" customHeight="1">
      <c r="A63" s="131"/>
      <c r="B63" s="89"/>
      <c r="C63" s="89"/>
      <c r="D63" s="90"/>
      <c r="E63" s="132"/>
      <c r="F63" s="133"/>
      <c r="G63" s="309"/>
      <c r="H63" s="90"/>
      <c r="I63" s="90"/>
      <c r="J63" s="310"/>
      <c r="K63" s="309"/>
      <c r="L63" s="158"/>
    </row>
    <row r="64" spans="1:12" s="11" customFormat="1" ht="18.75" customHeight="1">
      <c r="A64" s="301">
        <v>29</v>
      </c>
      <c r="B64" s="302"/>
      <c r="C64" s="302"/>
      <c r="D64" s="303"/>
      <c r="E64" s="304"/>
      <c r="F64" s="305"/>
      <c r="G64" s="63"/>
      <c r="H64" s="303"/>
      <c r="I64" s="303"/>
      <c r="J64" s="306"/>
      <c r="K64" s="307"/>
      <c r="L64" s="308"/>
    </row>
    <row r="65" spans="1:12" s="11" customFormat="1" ht="18.75" customHeight="1">
      <c r="A65" s="131"/>
      <c r="B65" s="89"/>
      <c r="C65" s="89"/>
      <c r="D65" s="90"/>
      <c r="E65" s="132"/>
      <c r="F65" s="133"/>
      <c r="G65" s="309"/>
      <c r="H65" s="90"/>
      <c r="I65" s="90"/>
      <c r="J65" s="310"/>
      <c r="K65" s="309"/>
      <c r="L65" s="158"/>
    </row>
    <row r="66" spans="1:12" s="11" customFormat="1" ht="18.75" customHeight="1">
      <c r="A66" s="301">
        <v>30</v>
      </c>
      <c r="B66" s="302"/>
      <c r="C66" s="302"/>
      <c r="D66" s="303"/>
      <c r="E66" s="304"/>
      <c r="F66" s="305"/>
      <c r="G66" s="63"/>
      <c r="H66" s="303"/>
      <c r="I66" s="303"/>
      <c r="J66" s="306"/>
      <c r="K66" s="307"/>
      <c r="L66" s="308"/>
    </row>
    <row r="67" spans="1:12" s="11" customFormat="1" ht="18.75" customHeight="1">
      <c r="A67" s="131"/>
      <c r="B67" s="89"/>
      <c r="C67" s="89"/>
      <c r="D67" s="90"/>
      <c r="E67" s="132"/>
      <c r="F67" s="133"/>
      <c r="G67" s="309"/>
      <c r="H67" s="90"/>
      <c r="I67" s="90"/>
      <c r="J67" s="310"/>
      <c r="K67" s="309"/>
      <c r="L67" s="158"/>
    </row>
    <row r="68" spans="1:12" s="11" customFormat="1" ht="18.75" customHeight="1">
      <c r="A68" s="301">
        <v>31</v>
      </c>
      <c r="B68" s="302"/>
      <c r="C68" s="302"/>
      <c r="D68" s="303"/>
      <c r="E68" s="304"/>
      <c r="F68" s="305"/>
      <c r="G68" s="63"/>
      <c r="H68" s="303"/>
      <c r="I68" s="303"/>
      <c r="J68" s="306"/>
      <c r="K68" s="307"/>
      <c r="L68" s="308"/>
    </row>
    <row r="69" spans="1:12" s="11" customFormat="1" ht="18.75" customHeight="1">
      <c r="A69" s="131"/>
      <c r="B69" s="89"/>
      <c r="C69" s="89"/>
      <c r="D69" s="90"/>
      <c r="E69" s="132"/>
      <c r="F69" s="133"/>
      <c r="G69" s="309"/>
      <c r="H69" s="90"/>
      <c r="I69" s="90"/>
      <c r="J69" s="310"/>
      <c r="K69" s="309"/>
      <c r="L69" s="158"/>
    </row>
    <row r="70" spans="1:12" s="11" customFormat="1" ht="18.75" customHeight="1">
      <c r="A70" s="301">
        <v>32</v>
      </c>
      <c r="B70" s="302"/>
      <c r="C70" s="302"/>
      <c r="D70" s="303"/>
      <c r="E70" s="304"/>
      <c r="F70" s="305"/>
      <c r="G70" s="63"/>
      <c r="H70" s="303"/>
      <c r="I70" s="303"/>
      <c r="J70" s="306"/>
      <c r="K70" s="307"/>
      <c r="L70" s="308"/>
    </row>
    <row r="71" spans="1:12" s="11" customFormat="1" ht="18.75" customHeight="1">
      <c r="A71" s="131"/>
      <c r="B71" s="89"/>
      <c r="C71" s="89"/>
      <c r="D71" s="90"/>
      <c r="E71" s="132"/>
      <c r="F71" s="133"/>
      <c r="G71" s="309"/>
      <c r="H71" s="90"/>
      <c r="I71" s="90"/>
      <c r="J71" s="310"/>
      <c r="K71" s="309"/>
      <c r="L71" s="158"/>
    </row>
    <row r="72" spans="1:12" s="11" customFormat="1" ht="18.75" customHeight="1">
      <c r="A72" s="301">
        <v>33</v>
      </c>
      <c r="B72" s="302"/>
      <c r="C72" s="302"/>
      <c r="D72" s="303"/>
      <c r="E72" s="304"/>
      <c r="F72" s="305"/>
      <c r="G72" s="63"/>
      <c r="H72" s="303"/>
      <c r="I72" s="303"/>
      <c r="J72" s="306"/>
      <c r="K72" s="307"/>
      <c r="L72" s="308"/>
    </row>
    <row r="73" spans="1:12" s="11" customFormat="1" ht="18.75" customHeight="1">
      <c r="A73" s="131"/>
      <c r="B73" s="89"/>
      <c r="C73" s="89"/>
      <c r="D73" s="90"/>
      <c r="E73" s="132"/>
      <c r="F73" s="133"/>
      <c r="G73" s="309"/>
      <c r="H73" s="90"/>
      <c r="I73" s="90"/>
      <c r="J73" s="310"/>
      <c r="K73" s="309"/>
      <c r="L73" s="158"/>
    </row>
    <row r="74" spans="1:12" s="11" customFormat="1" ht="18.75" customHeight="1">
      <c r="A74" s="301">
        <v>34</v>
      </c>
      <c r="B74" s="302"/>
      <c r="C74" s="302"/>
      <c r="D74" s="303"/>
      <c r="E74" s="304"/>
      <c r="F74" s="305"/>
      <c r="G74" s="63"/>
      <c r="H74" s="303"/>
      <c r="I74" s="303"/>
      <c r="J74" s="306"/>
      <c r="K74" s="307"/>
      <c r="L74" s="308"/>
    </row>
    <row r="75" spans="1:12" s="11" customFormat="1" ht="18.75" customHeight="1">
      <c r="A75" s="131"/>
      <c r="B75" s="89"/>
      <c r="C75" s="89"/>
      <c r="D75" s="90"/>
      <c r="E75" s="132"/>
      <c r="F75" s="133"/>
      <c r="G75" s="309"/>
      <c r="H75" s="90"/>
      <c r="I75" s="90"/>
      <c r="J75" s="310"/>
      <c r="K75" s="309"/>
      <c r="L75" s="158"/>
    </row>
    <row r="76" spans="1:12" s="11" customFormat="1" ht="18.75" customHeight="1">
      <c r="A76" s="301">
        <v>35</v>
      </c>
      <c r="B76" s="302"/>
      <c r="C76" s="302"/>
      <c r="D76" s="303"/>
      <c r="E76" s="304"/>
      <c r="F76" s="305"/>
      <c r="G76" s="63"/>
      <c r="H76" s="303"/>
      <c r="I76" s="303"/>
      <c r="J76" s="306"/>
      <c r="K76" s="307"/>
      <c r="L76" s="308"/>
    </row>
    <row r="77" spans="1:12" s="11" customFormat="1" ht="18.75" customHeight="1">
      <c r="A77" s="131"/>
      <c r="B77" s="89"/>
      <c r="C77" s="89"/>
      <c r="D77" s="90"/>
      <c r="E77" s="132"/>
      <c r="F77" s="133"/>
      <c r="G77" s="309"/>
      <c r="H77" s="90"/>
      <c r="I77" s="90"/>
      <c r="J77" s="310"/>
      <c r="K77" s="309"/>
      <c r="L77" s="158"/>
    </row>
    <row r="78" spans="1:12" s="11" customFormat="1" ht="18.75" customHeight="1">
      <c r="A78" s="301">
        <v>36</v>
      </c>
      <c r="B78" s="302"/>
      <c r="C78" s="302"/>
      <c r="D78" s="303"/>
      <c r="E78" s="304"/>
      <c r="F78" s="305"/>
      <c r="G78" s="63"/>
      <c r="H78" s="303"/>
      <c r="I78" s="303"/>
      <c r="J78" s="306"/>
      <c r="K78" s="307"/>
      <c r="L78" s="308"/>
    </row>
    <row r="79" spans="1:12" s="11" customFormat="1" ht="18.75" customHeight="1">
      <c r="A79" s="131"/>
      <c r="B79" s="89"/>
      <c r="C79" s="89"/>
      <c r="D79" s="90"/>
      <c r="E79" s="132"/>
      <c r="F79" s="133"/>
      <c r="G79" s="309"/>
      <c r="H79" s="90"/>
      <c r="I79" s="90"/>
      <c r="J79" s="310"/>
      <c r="K79" s="309"/>
      <c r="L79" s="158"/>
    </row>
    <row r="80" spans="1:12" s="11" customFormat="1" ht="18.75" customHeight="1">
      <c r="A80" s="301">
        <v>37</v>
      </c>
      <c r="B80" s="302"/>
      <c r="C80" s="302"/>
      <c r="D80" s="303"/>
      <c r="E80" s="304"/>
      <c r="F80" s="305"/>
      <c r="G80" s="63"/>
      <c r="H80" s="303"/>
      <c r="I80" s="303"/>
      <c r="J80" s="306"/>
      <c r="K80" s="307"/>
      <c r="L80" s="308"/>
    </row>
    <row r="81" spans="1:12" s="11" customFormat="1" ht="18.75" customHeight="1">
      <c r="A81" s="131"/>
      <c r="B81" s="89"/>
      <c r="C81" s="89"/>
      <c r="D81" s="90"/>
      <c r="E81" s="132"/>
      <c r="F81" s="133"/>
      <c r="G81" s="309"/>
      <c r="H81" s="90"/>
      <c r="I81" s="90"/>
      <c r="J81" s="310"/>
      <c r="K81" s="309"/>
      <c r="L81" s="158"/>
    </row>
    <row r="82" spans="1:12" s="11" customFormat="1" ht="18.75" customHeight="1">
      <c r="A82" s="301">
        <v>38</v>
      </c>
      <c r="B82" s="302"/>
      <c r="C82" s="302"/>
      <c r="D82" s="303"/>
      <c r="E82" s="304"/>
      <c r="F82" s="305"/>
      <c r="G82" s="63"/>
      <c r="H82" s="303"/>
      <c r="I82" s="303"/>
      <c r="J82" s="306"/>
      <c r="K82" s="307"/>
      <c r="L82" s="308"/>
    </row>
    <row r="83" spans="1:12" s="11" customFormat="1" ht="18.75" customHeight="1">
      <c r="A83" s="131"/>
      <c r="B83" s="89"/>
      <c r="C83" s="89"/>
      <c r="D83" s="90"/>
      <c r="E83" s="132"/>
      <c r="F83" s="133"/>
      <c r="G83" s="309"/>
      <c r="H83" s="90"/>
      <c r="I83" s="90"/>
      <c r="J83" s="310"/>
      <c r="K83" s="309"/>
      <c r="L83" s="158"/>
    </row>
    <row r="84" spans="1:12" s="11" customFormat="1" ht="18.75" customHeight="1">
      <c r="A84" s="301">
        <v>39</v>
      </c>
      <c r="B84" s="302"/>
      <c r="C84" s="302"/>
      <c r="D84" s="303"/>
      <c r="E84" s="304"/>
      <c r="F84" s="305"/>
      <c r="G84" s="63"/>
      <c r="H84" s="303"/>
      <c r="I84" s="303"/>
      <c r="J84" s="306"/>
      <c r="K84" s="307"/>
      <c r="L84" s="308"/>
    </row>
    <row r="85" spans="1:12" s="11" customFormat="1" ht="18.75" customHeight="1">
      <c r="A85" s="131"/>
      <c r="B85" s="89"/>
      <c r="C85" s="89"/>
      <c r="D85" s="90"/>
      <c r="E85" s="132"/>
      <c r="F85" s="133"/>
      <c r="G85" s="309"/>
      <c r="H85" s="90"/>
      <c r="I85" s="90"/>
      <c r="J85" s="310"/>
      <c r="K85" s="309"/>
      <c r="L85" s="158"/>
    </row>
    <row r="86" spans="1:12" s="11" customFormat="1" ht="18.75" customHeight="1">
      <c r="A86" s="301">
        <v>40</v>
      </c>
      <c r="B86" s="302"/>
      <c r="C86" s="302"/>
      <c r="D86" s="303"/>
      <c r="E86" s="304"/>
      <c r="F86" s="305"/>
      <c r="G86" s="63"/>
      <c r="H86" s="303"/>
      <c r="I86" s="303"/>
      <c r="J86" s="306"/>
      <c r="K86" s="307"/>
      <c r="L86" s="308"/>
    </row>
    <row r="87" spans="1:12" s="11" customFormat="1" ht="18.75" customHeight="1">
      <c r="A87" s="131"/>
      <c r="B87" s="89"/>
      <c r="C87" s="89"/>
      <c r="D87" s="90"/>
      <c r="E87" s="132"/>
      <c r="F87" s="133"/>
      <c r="G87" s="309"/>
      <c r="H87" s="90"/>
      <c r="I87" s="90"/>
      <c r="J87" s="310"/>
      <c r="K87" s="309"/>
      <c r="L87" s="158"/>
    </row>
    <row r="88" spans="1:12" s="11" customFormat="1" ht="18.75" customHeight="1">
      <c r="A88" s="301">
        <v>41</v>
      </c>
      <c r="B88" s="302"/>
      <c r="C88" s="302"/>
      <c r="D88" s="303"/>
      <c r="E88" s="304"/>
      <c r="F88" s="305"/>
      <c r="G88" s="63"/>
      <c r="H88" s="303"/>
      <c r="I88" s="303"/>
      <c r="J88" s="306"/>
      <c r="K88" s="307"/>
      <c r="L88" s="308"/>
    </row>
    <row r="89" spans="1:12" s="11" customFormat="1" ht="18.75" customHeight="1">
      <c r="A89" s="131"/>
      <c r="B89" s="89"/>
      <c r="C89" s="89"/>
      <c r="D89" s="90"/>
      <c r="E89" s="132"/>
      <c r="F89" s="133"/>
      <c r="G89" s="309"/>
      <c r="H89" s="90"/>
      <c r="I89" s="90"/>
      <c r="J89" s="310"/>
      <c r="K89" s="309"/>
      <c r="L89" s="158"/>
    </row>
    <row r="90" spans="1:12" s="11" customFormat="1" ht="18.75" customHeight="1">
      <c r="A90" s="301">
        <v>42</v>
      </c>
      <c r="B90" s="302"/>
      <c r="C90" s="302"/>
      <c r="D90" s="303"/>
      <c r="E90" s="304"/>
      <c r="F90" s="305"/>
      <c r="G90" s="63"/>
      <c r="H90" s="303"/>
      <c r="I90" s="303"/>
      <c r="J90" s="306"/>
      <c r="K90" s="307"/>
      <c r="L90" s="308"/>
    </row>
    <row r="91" spans="1:12" s="11" customFormat="1" ht="18.75" customHeight="1">
      <c r="A91" s="131"/>
      <c r="B91" s="89"/>
      <c r="C91" s="89"/>
      <c r="D91" s="90"/>
      <c r="E91" s="132"/>
      <c r="F91" s="133"/>
      <c r="G91" s="309"/>
      <c r="H91" s="90"/>
      <c r="I91" s="90"/>
      <c r="J91" s="310"/>
      <c r="K91" s="309"/>
      <c r="L91" s="158"/>
    </row>
    <row r="92" spans="1:12" s="11" customFormat="1" ht="18.75" customHeight="1">
      <c r="A92" s="301">
        <v>43</v>
      </c>
      <c r="B92" s="302"/>
      <c r="C92" s="302"/>
      <c r="D92" s="303"/>
      <c r="E92" s="304"/>
      <c r="F92" s="305"/>
      <c r="G92" s="63"/>
      <c r="H92" s="303"/>
      <c r="I92" s="303"/>
      <c r="J92" s="306"/>
      <c r="K92" s="307"/>
      <c r="L92" s="308"/>
    </row>
    <row r="93" spans="1:12" s="11" customFormat="1" ht="18.75" customHeight="1">
      <c r="A93" s="131"/>
      <c r="B93" s="89"/>
      <c r="C93" s="89"/>
      <c r="D93" s="90"/>
      <c r="E93" s="132"/>
      <c r="F93" s="133"/>
      <c r="G93" s="309"/>
      <c r="H93" s="90"/>
      <c r="I93" s="90"/>
      <c r="J93" s="310"/>
      <c r="K93" s="309"/>
      <c r="L93" s="158"/>
    </row>
    <row r="94" spans="1:12" s="11" customFormat="1" ht="18.75" customHeight="1">
      <c r="A94" s="301">
        <v>44</v>
      </c>
      <c r="B94" s="302"/>
      <c r="C94" s="302"/>
      <c r="D94" s="303"/>
      <c r="E94" s="304"/>
      <c r="F94" s="305"/>
      <c r="G94" s="63"/>
      <c r="H94" s="303"/>
      <c r="I94" s="303"/>
      <c r="J94" s="306"/>
      <c r="K94" s="307"/>
      <c r="L94" s="308"/>
    </row>
    <row r="95" spans="1:12" s="11" customFormat="1" ht="18.75" customHeight="1">
      <c r="A95" s="131"/>
      <c r="B95" s="89"/>
      <c r="C95" s="89"/>
      <c r="D95" s="90"/>
      <c r="E95" s="132"/>
      <c r="F95" s="133"/>
      <c r="G95" s="309"/>
      <c r="H95" s="90"/>
      <c r="I95" s="90"/>
      <c r="J95" s="310"/>
      <c r="K95" s="309"/>
      <c r="L95" s="158"/>
    </row>
    <row r="96" spans="1:12" s="11" customFormat="1" ht="18.75" customHeight="1">
      <c r="A96" s="301">
        <v>45</v>
      </c>
      <c r="B96" s="302"/>
      <c r="C96" s="302"/>
      <c r="D96" s="303"/>
      <c r="E96" s="304"/>
      <c r="F96" s="305"/>
      <c r="G96" s="63"/>
      <c r="H96" s="303"/>
      <c r="I96" s="303"/>
      <c r="J96" s="306"/>
      <c r="K96" s="307"/>
      <c r="L96" s="308"/>
    </row>
    <row r="97" spans="1:12" s="11" customFormat="1" ht="18.75" customHeight="1">
      <c r="A97" s="131"/>
      <c r="B97" s="89"/>
      <c r="C97" s="89"/>
      <c r="D97" s="90"/>
      <c r="E97" s="132"/>
      <c r="F97" s="133"/>
      <c r="G97" s="309"/>
      <c r="H97" s="90"/>
      <c r="I97" s="90"/>
      <c r="J97" s="310"/>
      <c r="K97" s="309"/>
      <c r="L97" s="158"/>
    </row>
    <row r="98" spans="1:12" s="11" customFormat="1" ht="18.75" customHeight="1">
      <c r="A98" s="301">
        <v>46</v>
      </c>
      <c r="B98" s="302"/>
      <c r="C98" s="302"/>
      <c r="D98" s="303"/>
      <c r="E98" s="304"/>
      <c r="F98" s="305"/>
      <c r="G98" s="63"/>
      <c r="H98" s="303"/>
      <c r="I98" s="303"/>
      <c r="J98" s="306"/>
      <c r="K98" s="307"/>
      <c r="L98" s="308"/>
    </row>
    <row r="99" spans="1:12" s="11" customFormat="1" ht="18.75" customHeight="1">
      <c r="A99" s="131"/>
      <c r="B99" s="89"/>
      <c r="C99" s="89"/>
      <c r="D99" s="90"/>
      <c r="E99" s="132"/>
      <c r="F99" s="133"/>
      <c r="G99" s="309"/>
      <c r="H99" s="90"/>
      <c r="I99" s="90"/>
      <c r="J99" s="310"/>
      <c r="K99" s="309"/>
      <c r="L99" s="158"/>
    </row>
    <row r="100" spans="1:12" s="11" customFormat="1" ht="18.75" customHeight="1">
      <c r="A100" s="301">
        <v>47</v>
      </c>
      <c r="B100" s="302"/>
      <c r="C100" s="302"/>
      <c r="D100" s="303"/>
      <c r="E100" s="304"/>
      <c r="F100" s="305"/>
      <c r="G100" s="63"/>
      <c r="H100" s="303"/>
      <c r="I100" s="303"/>
      <c r="J100" s="306"/>
      <c r="K100" s="307"/>
      <c r="L100" s="308"/>
    </row>
    <row r="101" spans="1:12" s="11" customFormat="1" ht="18.75" customHeight="1">
      <c r="A101" s="131"/>
      <c r="B101" s="89"/>
      <c r="C101" s="89"/>
      <c r="D101" s="90"/>
      <c r="E101" s="132"/>
      <c r="F101" s="133"/>
      <c r="G101" s="309"/>
      <c r="H101" s="90"/>
      <c r="I101" s="90"/>
      <c r="J101" s="310"/>
      <c r="K101" s="309"/>
      <c r="L101" s="158"/>
    </row>
    <row r="102" spans="1:12" s="11" customFormat="1" ht="18.75" customHeight="1">
      <c r="A102" s="301">
        <v>48</v>
      </c>
      <c r="B102" s="302"/>
      <c r="C102" s="302"/>
      <c r="D102" s="303"/>
      <c r="E102" s="304"/>
      <c r="F102" s="305"/>
      <c r="G102" s="63"/>
      <c r="H102" s="303"/>
      <c r="I102" s="303"/>
      <c r="J102" s="306"/>
      <c r="K102" s="307"/>
      <c r="L102" s="308"/>
    </row>
    <row r="103" spans="1:12" s="11" customFormat="1" ht="18.75" customHeight="1">
      <c r="A103" s="131"/>
      <c r="B103" s="89"/>
      <c r="C103" s="89"/>
      <c r="D103" s="90"/>
      <c r="E103" s="132"/>
      <c r="F103" s="133"/>
      <c r="G103" s="309"/>
      <c r="H103" s="90"/>
      <c r="I103" s="90"/>
      <c r="J103" s="310"/>
      <c r="K103" s="309"/>
      <c r="L103" s="158"/>
    </row>
    <row r="104" spans="1:12" s="11" customFormat="1" ht="18.75" customHeight="1">
      <c r="A104" s="301">
        <v>49</v>
      </c>
      <c r="B104" s="302"/>
      <c r="C104" s="302"/>
      <c r="D104" s="303"/>
      <c r="E104" s="304"/>
      <c r="F104" s="305"/>
      <c r="G104" s="63"/>
      <c r="H104" s="303"/>
      <c r="I104" s="303"/>
      <c r="J104" s="306"/>
      <c r="K104" s="307"/>
      <c r="L104" s="308"/>
    </row>
    <row r="105" spans="1:12" s="11" customFormat="1" ht="18.75" customHeight="1">
      <c r="A105" s="131"/>
      <c r="B105" s="89"/>
      <c r="C105" s="89"/>
      <c r="D105" s="90"/>
      <c r="E105" s="132"/>
      <c r="F105" s="133"/>
      <c r="G105" s="309"/>
      <c r="H105" s="90"/>
      <c r="I105" s="90"/>
      <c r="J105" s="310"/>
      <c r="K105" s="309"/>
      <c r="L105" s="158"/>
    </row>
    <row r="106" spans="1:12" s="11" customFormat="1" ht="18.75" customHeight="1">
      <c r="A106" s="301">
        <v>50</v>
      </c>
      <c r="B106" s="302"/>
      <c r="C106" s="302"/>
      <c r="D106" s="303"/>
      <c r="E106" s="304"/>
      <c r="F106" s="305"/>
      <c r="G106" s="63"/>
      <c r="H106" s="303"/>
      <c r="I106" s="303"/>
      <c r="J106" s="306"/>
      <c r="K106" s="307"/>
      <c r="L106" s="308"/>
    </row>
    <row r="107" spans="1:12" s="11" customFormat="1" ht="18.75" customHeight="1">
      <c r="A107" s="131"/>
      <c r="B107" s="89"/>
      <c r="C107" s="89"/>
      <c r="D107" s="90"/>
      <c r="E107" s="132"/>
      <c r="F107" s="133"/>
      <c r="G107" s="309"/>
      <c r="H107" s="90"/>
      <c r="I107" s="90"/>
      <c r="J107" s="310"/>
      <c r="K107" s="309"/>
      <c r="L107" s="158"/>
    </row>
    <row r="108" spans="1:12" s="11" customFormat="1" ht="18.75" customHeight="1">
      <c r="A108" s="301">
        <v>51</v>
      </c>
      <c r="B108" s="302"/>
      <c r="C108" s="302"/>
      <c r="D108" s="303"/>
      <c r="E108" s="304"/>
      <c r="F108" s="305"/>
      <c r="G108" s="63"/>
      <c r="H108" s="303"/>
      <c r="I108" s="303"/>
      <c r="J108" s="306"/>
      <c r="K108" s="307"/>
      <c r="L108" s="308"/>
    </row>
    <row r="109" spans="1:12" s="11" customFormat="1" ht="18.75" customHeight="1">
      <c r="A109" s="131"/>
      <c r="B109" s="89"/>
      <c r="C109" s="89"/>
      <c r="D109" s="90"/>
      <c r="E109" s="132"/>
      <c r="F109" s="133"/>
      <c r="G109" s="309"/>
      <c r="H109" s="90"/>
      <c r="I109" s="90"/>
      <c r="J109" s="310"/>
      <c r="K109" s="309"/>
      <c r="L109" s="158"/>
    </row>
    <row r="110" spans="1:12" s="11" customFormat="1" ht="18.75" customHeight="1">
      <c r="A110" s="301">
        <v>52</v>
      </c>
      <c r="B110" s="302"/>
      <c r="C110" s="302"/>
      <c r="D110" s="303"/>
      <c r="E110" s="304"/>
      <c r="F110" s="305"/>
      <c r="G110" s="63"/>
      <c r="H110" s="303"/>
      <c r="I110" s="303"/>
      <c r="J110" s="306"/>
      <c r="K110" s="307"/>
      <c r="L110" s="308"/>
    </row>
    <row r="111" spans="1:12" s="11" customFormat="1" ht="18.75" customHeight="1">
      <c r="A111" s="131"/>
      <c r="B111" s="89"/>
      <c r="C111" s="89"/>
      <c r="D111" s="90"/>
      <c r="E111" s="132"/>
      <c r="F111" s="133"/>
      <c r="G111" s="309"/>
      <c r="H111" s="90"/>
      <c r="I111" s="90"/>
      <c r="J111" s="310"/>
      <c r="K111" s="309"/>
      <c r="L111" s="158"/>
    </row>
    <row r="112" spans="1:12" s="11" customFormat="1" ht="18.75" customHeight="1">
      <c r="A112" s="301">
        <v>53</v>
      </c>
      <c r="B112" s="302"/>
      <c r="C112" s="302"/>
      <c r="D112" s="303"/>
      <c r="E112" s="304"/>
      <c r="F112" s="305"/>
      <c r="G112" s="63"/>
      <c r="H112" s="303"/>
      <c r="I112" s="303"/>
      <c r="J112" s="306"/>
      <c r="K112" s="307"/>
      <c r="L112" s="308"/>
    </row>
    <row r="113" spans="1:12" s="11" customFormat="1" ht="18.75" customHeight="1">
      <c r="A113" s="131"/>
      <c r="B113" s="89"/>
      <c r="C113" s="89"/>
      <c r="D113" s="90"/>
      <c r="E113" s="132"/>
      <c r="F113" s="133"/>
      <c r="G113" s="309"/>
      <c r="H113" s="90"/>
      <c r="I113" s="90"/>
      <c r="J113" s="310"/>
      <c r="K113" s="309"/>
      <c r="L113" s="158"/>
    </row>
    <row r="114" spans="1:12" s="11" customFormat="1" ht="18.75" customHeight="1">
      <c r="A114" s="301">
        <v>54</v>
      </c>
      <c r="B114" s="302"/>
      <c r="C114" s="302"/>
      <c r="D114" s="303"/>
      <c r="E114" s="304"/>
      <c r="F114" s="305"/>
      <c r="G114" s="63"/>
      <c r="H114" s="303"/>
      <c r="I114" s="303"/>
      <c r="J114" s="306"/>
      <c r="K114" s="307"/>
      <c r="L114" s="308"/>
    </row>
    <row r="115" spans="1:12" s="11" customFormat="1" ht="18.75" customHeight="1">
      <c r="A115" s="131"/>
      <c r="B115" s="89"/>
      <c r="C115" s="89"/>
      <c r="D115" s="90"/>
      <c r="E115" s="132"/>
      <c r="F115" s="133"/>
      <c r="G115" s="309"/>
      <c r="H115" s="90"/>
      <c r="I115" s="90"/>
      <c r="J115" s="310"/>
      <c r="K115" s="309"/>
      <c r="L115" s="158"/>
    </row>
    <row r="116" spans="1:12" s="11" customFormat="1" ht="18.75" customHeight="1">
      <c r="A116" s="301">
        <v>55</v>
      </c>
      <c r="B116" s="302"/>
      <c r="C116" s="302"/>
      <c r="D116" s="303"/>
      <c r="E116" s="304"/>
      <c r="F116" s="305"/>
      <c r="G116" s="63"/>
      <c r="H116" s="303"/>
      <c r="I116" s="303"/>
      <c r="J116" s="306"/>
      <c r="K116" s="307"/>
      <c r="L116" s="308"/>
    </row>
    <row r="117" spans="1:12" s="11" customFormat="1" ht="18.75" customHeight="1">
      <c r="A117" s="131"/>
      <c r="B117" s="89"/>
      <c r="C117" s="89"/>
      <c r="D117" s="90"/>
      <c r="E117" s="132"/>
      <c r="F117" s="133"/>
      <c r="G117" s="309"/>
      <c r="H117" s="90"/>
      <c r="I117" s="90"/>
      <c r="J117" s="310"/>
      <c r="K117" s="309"/>
      <c r="L117" s="158"/>
    </row>
    <row r="118" spans="1:12" s="11" customFormat="1" ht="18.75" customHeight="1">
      <c r="A118" s="301">
        <v>56</v>
      </c>
      <c r="B118" s="302"/>
      <c r="C118" s="302"/>
      <c r="D118" s="303"/>
      <c r="E118" s="304"/>
      <c r="F118" s="305"/>
      <c r="G118" s="63"/>
      <c r="H118" s="303"/>
      <c r="I118" s="303"/>
      <c r="J118" s="306"/>
      <c r="K118" s="307"/>
      <c r="L118" s="308"/>
    </row>
    <row r="119" spans="1:12" s="11" customFormat="1" ht="18.75" customHeight="1">
      <c r="A119" s="131"/>
      <c r="B119" s="89"/>
      <c r="C119" s="89"/>
      <c r="D119" s="90"/>
      <c r="E119" s="132"/>
      <c r="F119" s="133"/>
      <c r="G119" s="309"/>
      <c r="H119" s="90"/>
      <c r="I119" s="90"/>
      <c r="J119" s="310"/>
      <c r="K119" s="309"/>
      <c r="L119" s="158"/>
    </row>
    <row r="120" spans="1:12" s="11" customFormat="1" ht="18.75" customHeight="1">
      <c r="A120" s="301">
        <v>57</v>
      </c>
      <c r="B120" s="302"/>
      <c r="C120" s="302"/>
      <c r="D120" s="303"/>
      <c r="E120" s="304"/>
      <c r="F120" s="305"/>
      <c r="G120" s="63"/>
      <c r="H120" s="303"/>
      <c r="I120" s="303"/>
      <c r="J120" s="306"/>
      <c r="K120" s="307"/>
      <c r="L120" s="308"/>
    </row>
    <row r="121" spans="1:12" s="11" customFormat="1" ht="18.75" customHeight="1">
      <c r="A121" s="131"/>
      <c r="B121" s="89"/>
      <c r="C121" s="89"/>
      <c r="D121" s="90"/>
      <c r="E121" s="132"/>
      <c r="F121" s="133"/>
      <c r="G121" s="309"/>
      <c r="H121" s="90"/>
      <c r="I121" s="90"/>
      <c r="J121" s="310"/>
      <c r="K121" s="309"/>
      <c r="L121" s="158"/>
    </row>
    <row r="122" spans="1:12" s="11" customFormat="1" ht="18.75" customHeight="1">
      <c r="A122" s="301">
        <v>58</v>
      </c>
      <c r="B122" s="302"/>
      <c r="C122" s="302"/>
      <c r="D122" s="303"/>
      <c r="E122" s="304"/>
      <c r="F122" s="305"/>
      <c r="G122" s="63"/>
      <c r="H122" s="303"/>
      <c r="I122" s="303"/>
      <c r="J122" s="306"/>
      <c r="K122" s="307"/>
      <c r="L122" s="308"/>
    </row>
    <row r="123" spans="1:12" s="11" customFormat="1" ht="18.75" customHeight="1">
      <c r="A123" s="131"/>
      <c r="B123" s="89"/>
      <c r="C123" s="89"/>
      <c r="D123" s="90"/>
      <c r="E123" s="132"/>
      <c r="F123" s="133"/>
      <c r="G123" s="309"/>
      <c r="H123" s="90"/>
      <c r="I123" s="90"/>
      <c r="J123" s="310"/>
      <c r="K123" s="309"/>
      <c r="L123" s="158"/>
    </row>
    <row r="124" spans="1:12" s="11" customFormat="1" ht="18.75" customHeight="1">
      <c r="A124" s="301">
        <v>59</v>
      </c>
      <c r="B124" s="302"/>
      <c r="C124" s="302"/>
      <c r="D124" s="303"/>
      <c r="E124" s="304"/>
      <c r="F124" s="305"/>
      <c r="G124" s="63"/>
      <c r="H124" s="303"/>
      <c r="I124" s="303"/>
      <c r="J124" s="306"/>
      <c r="K124" s="307"/>
      <c r="L124" s="308"/>
    </row>
    <row r="125" spans="1:12" s="11" customFormat="1" ht="18.75" customHeight="1">
      <c r="A125" s="131"/>
      <c r="B125" s="89"/>
      <c r="C125" s="89"/>
      <c r="D125" s="90"/>
      <c r="E125" s="132"/>
      <c r="F125" s="133"/>
      <c r="G125" s="309"/>
      <c r="H125" s="90"/>
      <c r="I125" s="90"/>
      <c r="J125" s="310"/>
      <c r="K125" s="309"/>
      <c r="L125" s="158"/>
    </row>
    <row r="126" spans="1:12" s="11" customFormat="1" ht="18.75" customHeight="1">
      <c r="A126" s="301">
        <v>60</v>
      </c>
      <c r="B126" s="302"/>
      <c r="C126" s="302"/>
      <c r="D126" s="303"/>
      <c r="E126" s="304"/>
      <c r="F126" s="305"/>
      <c r="G126" s="63"/>
      <c r="H126" s="303"/>
      <c r="I126" s="303"/>
      <c r="J126" s="306"/>
      <c r="K126" s="307"/>
      <c r="L126" s="308"/>
    </row>
    <row r="127" spans="1:12" s="11" customFormat="1" ht="18.75" customHeight="1">
      <c r="A127" s="131"/>
      <c r="B127" s="89"/>
      <c r="C127" s="89"/>
      <c r="D127" s="90"/>
      <c r="E127" s="132"/>
      <c r="F127" s="133"/>
      <c r="G127" s="309"/>
      <c r="H127" s="90"/>
      <c r="I127" s="90"/>
      <c r="J127" s="310"/>
      <c r="K127" s="309"/>
      <c r="L127" s="158"/>
    </row>
    <row r="128" spans="1:12" s="11" customFormat="1" ht="18.75" customHeight="1">
      <c r="A128" s="301">
        <v>61</v>
      </c>
      <c r="B128" s="302"/>
      <c r="C128" s="302"/>
      <c r="D128" s="303"/>
      <c r="E128" s="304"/>
      <c r="F128" s="305"/>
      <c r="G128" s="63"/>
      <c r="H128" s="303"/>
      <c r="I128" s="303"/>
      <c r="J128" s="306"/>
      <c r="K128" s="307"/>
      <c r="L128" s="308"/>
    </row>
    <row r="129" spans="1:12" s="11" customFormat="1" ht="18.75" customHeight="1">
      <c r="A129" s="131"/>
      <c r="B129" s="89"/>
      <c r="C129" s="89"/>
      <c r="D129" s="90"/>
      <c r="E129" s="132"/>
      <c r="F129" s="133"/>
      <c r="G129" s="309"/>
      <c r="H129" s="90"/>
      <c r="I129" s="90"/>
      <c r="J129" s="310"/>
      <c r="K129" s="309"/>
      <c r="L129" s="158"/>
    </row>
    <row r="130" spans="1:12" s="11" customFormat="1" ht="18.75" customHeight="1">
      <c r="A130" s="301">
        <v>62</v>
      </c>
      <c r="B130" s="302"/>
      <c r="C130" s="302"/>
      <c r="D130" s="303"/>
      <c r="E130" s="304"/>
      <c r="F130" s="305"/>
      <c r="G130" s="63"/>
      <c r="H130" s="303"/>
      <c r="I130" s="303"/>
      <c r="J130" s="306"/>
      <c r="K130" s="307"/>
      <c r="L130" s="308"/>
    </row>
    <row r="131" spans="1:12" s="11" customFormat="1" ht="18.75" customHeight="1">
      <c r="A131" s="131"/>
      <c r="B131" s="89"/>
      <c r="C131" s="89"/>
      <c r="D131" s="90"/>
      <c r="E131" s="132"/>
      <c r="F131" s="133"/>
      <c r="G131" s="309"/>
      <c r="H131" s="90"/>
      <c r="I131" s="90"/>
      <c r="J131" s="310"/>
      <c r="K131" s="309"/>
      <c r="L131" s="158"/>
    </row>
    <row r="132" spans="1:12" s="11" customFormat="1" ht="18.75" customHeight="1">
      <c r="A132" s="301">
        <v>63</v>
      </c>
      <c r="B132" s="302"/>
      <c r="C132" s="302"/>
      <c r="D132" s="303"/>
      <c r="E132" s="304"/>
      <c r="F132" s="305"/>
      <c r="G132" s="63"/>
      <c r="H132" s="303"/>
      <c r="I132" s="303"/>
      <c r="J132" s="306"/>
      <c r="K132" s="307"/>
      <c r="L132" s="308"/>
    </row>
    <row r="133" spans="1:12" s="11" customFormat="1" ht="18.75" customHeight="1">
      <c r="A133" s="131"/>
      <c r="B133" s="89"/>
      <c r="C133" s="89"/>
      <c r="D133" s="90"/>
      <c r="E133" s="132"/>
      <c r="F133" s="133"/>
      <c r="G133" s="309"/>
      <c r="H133" s="90"/>
      <c r="I133" s="90"/>
      <c r="J133" s="310"/>
      <c r="K133" s="309"/>
      <c r="L133" s="158"/>
    </row>
    <row r="134" spans="1:12" s="11" customFormat="1" ht="18.75" customHeight="1">
      <c r="A134" s="301">
        <v>64</v>
      </c>
      <c r="B134" s="302"/>
      <c r="C134" s="302"/>
      <c r="D134" s="303"/>
      <c r="E134" s="304"/>
      <c r="F134" s="305"/>
      <c r="G134" s="63"/>
      <c r="H134" s="303"/>
      <c r="I134" s="303"/>
      <c r="J134" s="306"/>
      <c r="K134" s="307"/>
      <c r="L134" s="308"/>
    </row>
    <row r="135" spans="1:12" s="11" customFormat="1" ht="18.75" customHeight="1">
      <c r="A135" s="131"/>
      <c r="B135" s="89"/>
      <c r="C135" s="89"/>
      <c r="D135" s="90"/>
      <c r="E135" s="132"/>
      <c r="F135" s="133"/>
      <c r="G135" s="309"/>
      <c r="H135" s="90"/>
      <c r="I135" s="90"/>
      <c r="J135" s="310"/>
      <c r="K135" s="309"/>
      <c r="L135" s="158"/>
    </row>
    <row r="136" spans="1:12" s="11" customFormat="1" ht="18.75" customHeight="1">
      <c r="A136" s="301">
        <v>65</v>
      </c>
      <c r="B136" s="302"/>
      <c r="C136" s="302"/>
      <c r="D136" s="303"/>
      <c r="E136" s="304"/>
      <c r="F136" s="305"/>
      <c r="G136" s="63"/>
      <c r="H136" s="303"/>
      <c r="I136" s="303"/>
      <c r="J136" s="306"/>
      <c r="K136" s="307"/>
      <c r="L136" s="308"/>
    </row>
    <row r="137" spans="1:12" s="11" customFormat="1" ht="18.75" customHeight="1">
      <c r="A137" s="131"/>
      <c r="B137" s="89"/>
      <c r="C137" s="89"/>
      <c r="D137" s="90"/>
      <c r="E137" s="132"/>
      <c r="F137" s="133"/>
      <c r="G137" s="309"/>
      <c r="H137" s="90"/>
      <c r="I137" s="90"/>
      <c r="J137" s="310"/>
      <c r="K137" s="309"/>
      <c r="L137" s="158"/>
    </row>
    <row r="138" spans="1:12" s="11" customFormat="1" ht="18.75" customHeight="1">
      <c r="A138" s="301">
        <v>66</v>
      </c>
      <c r="B138" s="302"/>
      <c r="C138" s="302"/>
      <c r="D138" s="303"/>
      <c r="E138" s="304"/>
      <c r="F138" s="305"/>
      <c r="G138" s="63"/>
      <c r="H138" s="303"/>
      <c r="I138" s="303"/>
      <c r="J138" s="306"/>
      <c r="K138" s="307"/>
      <c r="L138" s="308"/>
    </row>
    <row r="139" spans="1:12" s="11" customFormat="1" ht="18.75" customHeight="1">
      <c r="A139" s="131"/>
      <c r="B139" s="89"/>
      <c r="C139" s="89"/>
      <c r="D139" s="90"/>
      <c r="E139" s="132"/>
      <c r="F139" s="133"/>
      <c r="G139" s="309"/>
      <c r="H139" s="90"/>
      <c r="I139" s="90"/>
      <c r="J139" s="310"/>
      <c r="K139" s="309"/>
      <c r="L139" s="158"/>
    </row>
    <row r="140" spans="1:12" s="11" customFormat="1" ht="18.75" customHeight="1">
      <c r="A140" s="301">
        <v>67</v>
      </c>
      <c r="B140" s="302"/>
      <c r="C140" s="302"/>
      <c r="D140" s="303"/>
      <c r="E140" s="304"/>
      <c r="F140" s="305"/>
      <c r="G140" s="63"/>
      <c r="H140" s="303"/>
      <c r="I140" s="303"/>
      <c r="J140" s="306"/>
      <c r="K140" s="307"/>
      <c r="L140" s="308"/>
    </row>
    <row r="141" spans="1:12" s="11" customFormat="1" ht="18.75" customHeight="1">
      <c r="A141" s="131"/>
      <c r="B141" s="89"/>
      <c r="C141" s="89"/>
      <c r="D141" s="90"/>
      <c r="E141" s="132"/>
      <c r="F141" s="133"/>
      <c r="G141" s="309"/>
      <c r="H141" s="90"/>
      <c r="I141" s="90"/>
      <c r="J141" s="310"/>
      <c r="K141" s="309"/>
      <c r="L141" s="158"/>
    </row>
    <row r="142" spans="1:12" s="11" customFormat="1" ht="18.75" customHeight="1">
      <c r="A142" s="301">
        <v>68</v>
      </c>
      <c r="B142" s="302"/>
      <c r="C142" s="302"/>
      <c r="D142" s="303"/>
      <c r="E142" s="304"/>
      <c r="F142" s="305"/>
      <c r="G142" s="63"/>
      <c r="H142" s="303"/>
      <c r="I142" s="303"/>
      <c r="J142" s="306"/>
      <c r="K142" s="307"/>
      <c r="L142" s="308"/>
    </row>
    <row r="143" spans="1:12" s="11" customFormat="1" ht="18.75" customHeight="1">
      <c r="A143" s="131"/>
      <c r="B143" s="89"/>
      <c r="C143" s="89"/>
      <c r="D143" s="90"/>
      <c r="E143" s="132"/>
      <c r="F143" s="133"/>
      <c r="G143" s="309"/>
      <c r="H143" s="90"/>
      <c r="I143" s="90"/>
      <c r="J143" s="310"/>
      <c r="K143" s="309"/>
      <c r="L143" s="158"/>
    </row>
    <row r="144" spans="1:12" s="11" customFormat="1" ht="18.75" customHeight="1">
      <c r="A144" s="301">
        <v>69</v>
      </c>
      <c r="B144" s="302"/>
      <c r="C144" s="302"/>
      <c r="D144" s="303"/>
      <c r="E144" s="304"/>
      <c r="F144" s="305"/>
      <c r="G144" s="63"/>
      <c r="H144" s="303"/>
      <c r="I144" s="303"/>
      <c r="J144" s="306"/>
      <c r="K144" s="307"/>
      <c r="L144" s="308"/>
    </row>
    <row r="145" spans="1:12" s="11" customFormat="1" ht="18.75" customHeight="1">
      <c r="A145" s="131"/>
      <c r="B145" s="89"/>
      <c r="C145" s="89"/>
      <c r="D145" s="90"/>
      <c r="E145" s="132"/>
      <c r="F145" s="133"/>
      <c r="G145" s="309"/>
      <c r="H145" s="90"/>
      <c r="I145" s="90"/>
      <c r="J145" s="310"/>
      <c r="K145" s="309"/>
      <c r="L145" s="158"/>
    </row>
    <row r="146" spans="1:12" s="11" customFormat="1" ht="18.75" customHeight="1">
      <c r="A146" s="301">
        <v>70</v>
      </c>
      <c r="B146" s="302"/>
      <c r="C146" s="302"/>
      <c r="D146" s="303"/>
      <c r="E146" s="304"/>
      <c r="F146" s="305"/>
      <c r="G146" s="63"/>
      <c r="H146" s="303"/>
      <c r="I146" s="303"/>
      <c r="J146" s="306"/>
      <c r="K146" s="307"/>
      <c r="L146" s="308"/>
    </row>
    <row r="147" spans="1:12" s="11" customFormat="1" ht="18.75" customHeight="1">
      <c r="A147" s="131"/>
      <c r="B147" s="89"/>
      <c r="C147" s="89"/>
      <c r="D147" s="90"/>
      <c r="E147" s="132"/>
      <c r="F147" s="133"/>
      <c r="G147" s="309"/>
      <c r="H147" s="90"/>
      <c r="I147" s="90"/>
      <c r="J147" s="310"/>
      <c r="K147" s="309"/>
      <c r="L147" s="158"/>
    </row>
    <row r="148" spans="1:12" s="11" customFormat="1" ht="18.75" customHeight="1">
      <c r="A148" s="301">
        <v>71</v>
      </c>
      <c r="B148" s="302"/>
      <c r="C148" s="302"/>
      <c r="D148" s="303"/>
      <c r="E148" s="304"/>
      <c r="F148" s="305"/>
      <c r="G148" s="63"/>
      <c r="H148" s="303"/>
      <c r="I148" s="303"/>
      <c r="J148" s="306"/>
      <c r="K148" s="307"/>
      <c r="L148" s="308"/>
    </row>
    <row r="149" spans="1:12" s="11" customFormat="1" ht="18.75" customHeight="1">
      <c r="A149" s="131"/>
      <c r="B149" s="89"/>
      <c r="C149" s="89"/>
      <c r="D149" s="90"/>
      <c r="E149" s="132"/>
      <c r="F149" s="133"/>
      <c r="G149" s="309"/>
      <c r="H149" s="90"/>
      <c r="I149" s="90"/>
      <c r="J149" s="310"/>
      <c r="K149" s="309"/>
      <c r="L149" s="158"/>
    </row>
    <row r="150" spans="1:12" s="11" customFormat="1" ht="18.75" customHeight="1">
      <c r="A150" s="301">
        <v>72</v>
      </c>
      <c r="B150" s="302"/>
      <c r="C150" s="302"/>
      <c r="D150" s="303"/>
      <c r="E150" s="304"/>
      <c r="F150" s="305"/>
      <c r="G150" s="63"/>
      <c r="H150" s="303"/>
      <c r="I150" s="303"/>
      <c r="J150" s="306"/>
      <c r="K150" s="307"/>
      <c r="L150" s="308"/>
    </row>
    <row r="151" spans="1:12" s="11" customFormat="1" ht="18.75" customHeight="1">
      <c r="A151" s="131"/>
      <c r="B151" s="89"/>
      <c r="C151" s="89"/>
      <c r="D151" s="90"/>
      <c r="E151" s="132"/>
      <c r="F151" s="133"/>
      <c r="G151" s="309"/>
      <c r="H151" s="90"/>
      <c r="I151" s="90"/>
      <c r="J151" s="310"/>
      <c r="K151" s="309"/>
      <c r="L151" s="158"/>
    </row>
    <row r="152" spans="1:12" s="11" customFormat="1" ht="18.75" customHeight="1">
      <c r="A152" s="301">
        <v>73</v>
      </c>
      <c r="B152" s="302"/>
      <c r="C152" s="302"/>
      <c r="D152" s="303"/>
      <c r="E152" s="304"/>
      <c r="F152" s="305"/>
      <c r="G152" s="63"/>
      <c r="H152" s="303"/>
      <c r="I152" s="303"/>
      <c r="J152" s="306"/>
      <c r="K152" s="307"/>
      <c r="L152" s="308"/>
    </row>
    <row r="153" spans="1:12" s="11" customFormat="1" ht="18.75" customHeight="1">
      <c r="A153" s="131"/>
      <c r="B153" s="89"/>
      <c r="C153" s="89"/>
      <c r="D153" s="90"/>
      <c r="E153" s="132"/>
      <c r="F153" s="133"/>
      <c r="G153" s="309"/>
      <c r="H153" s="90"/>
      <c r="I153" s="90"/>
      <c r="J153" s="310"/>
      <c r="K153" s="309"/>
      <c r="L153" s="158"/>
    </row>
    <row r="154" spans="1:12" s="11" customFormat="1" ht="18.75" customHeight="1">
      <c r="A154" s="301">
        <v>74</v>
      </c>
      <c r="B154" s="302"/>
      <c r="C154" s="302"/>
      <c r="D154" s="303"/>
      <c r="E154" s="304"/>
      <c r="F154" s="305"/>
      <c r="G154" s="63"/>
      <c r="H154" s="303"/>
      <c r="I154" s="303"/>
      <c r="J154" s="306"/>
      <c r="K154" s="307"/>
      <c r="L154" s="308"/>
    </row>
    <row r="155" spans="1:12" s="11" customFormat="1" ht="18.75" customHeight="1">
      <c r="A155" s="131"/>
      <c r="B155" s="89"/>
      <c r="C155" s="89"/>
      <c r="D155" s="90"/>
      <c r="E155" s="132"/>
      <c r="F155" s="133"/>
      <c r="G155" s="309"/>
      <c r="H155" s="90"/>
      <c r="I155" s="90"/>
      <c r="J155" s="310"/>
      <c r="K155" s="309"/>
      <c r="L155" s="158"/>
    </row>
    <row r="156" spans="1:12" s="11" customFormat="1" ht="18.75" customHeight="1">
      <c r="A156" s="301">
        <v>75</v>
      </c>
      <c r="B156" s="302"/>
      <c r="C156" s="302"/>
      <c r="D156" s="303"/>
      <c r="E156" s="304"/>
      <c r="F156" s="305"/>
      <c r="G156" s="63"/>
      <c r="H156" s="303"/>
      <c r="I156" s="303"/>
      <c r="J156" s="306"/>
      <c r="K156" s="307"/>
      <c r="L156" s="308"/>
    </row>
    <row r="157" spans="1:12" s="11" customFormat="1" ht="18.75" customHeight="1">
      <c r="A157" s="131"/>
      <c r="B157" s="89"/>
      <c r="C157" s="89"/>
      <c r="D157" s="90"/>
      <c r="E157" s="132"/>
      <c r="F157" s="133"/>
      <c r="G157" s="309"/>
      <c r="H157" s="90"/>
      <c r="I157" s="90"/>
      <c r="J157" s="310"/>
      <c r="K157" s="309"/>
      <c r="L157" s="158"/>
    </row>
    <row r="158" spans="1:12" s="11" customFormat="1" ht="18.75" customHeight="1">
      <c r="A158" s="301">
        <v>76</v>
      </c>
      <c r="B158" s="302"/>
      <c r="C158" s="302"/>
      <c r="D158" s="303"/>
      <c r="E158" s="304"/>
      <c r="F158" s="305"/>
      <c r="G158" s="63"/>
      <c r="H158" s="303"/>
      <c r="I158" s="303"/>
      <c r="J158" s="306"/>
      <c r="K158" s="307"/>
      <c r="L158" s="308"/>
    </row>
    <row r="159" spans="1:12" s="11" customFormat="1" ht="18.75" customHeight="1">
      <c r="A159" s="131"/>
      <c r="B159" s="89"/>
      <c r="C159" s="89"/>
      <c r="D159" s="90"/>
      <c r="E159" s="132"/>
      <c r="F159" s="133"/>
      <c r="G159" s="309"/>
      <c r="H159" s="90"/>
      <c r="I159" s="90"/>
      <c r="J159" s="310"/>
      <c r="K159" s="309"/>
      <c r="L159" s="158"/>
    </row>
    <row r="160" spans="1:12" s="11" customFormat="1" ht="18.75" customHeight="1">
      <c r="A160" s="301">
        <v>77</v>
      </c>
      <c r="B160" s="302"/>
      <c r="C160" s="302"/>
      <c r="D160" s="303"/>
      <c r="E160" s="304"/>
      <c r="F160" s="305"/>
      <c r="G160" s="63"/>
      <c r="H160" s="303"/>
      <c r="I160" s="303"/>
      <c r="J160" s="306"/>
      <c r="K160" s="307"/>
      <c r="L160" s="308"/>
    </row>
    <row r="161" spans="1:12" s="11" customFormat="1" ht="18.75" customHeight="1">
      <c r="A161" s="131"/>
      <c r="B161" s="89"/>
      <c r="C161" s="89"/>
      <c r="D161" s="90"/>
      <c r="E161" s="132"/>
      <c r="F161" s="133"/>
      <c r="G161" s="309"/>
      <c r="H161" s="90"/>
      <c r="I161" s="90"/>
      <c r="J161" s="310"/>
      <c r="K161" s="309"/>
      <c r="L161" s="158"/>
    </row>
    <row r="162" spans="1:12" s="11" customFormat="1" ht="18.75" customHeight="1">
      <c r="A162" s="301">
        <v>78</v>
      </c>
      <c r="B162" s="302"/>
      <c r="C162" s="302"/>
      <c r="D162" s="303"/>
      <c r="E162" s="304"/>
      <c r="F162" s="305"/>
      <c r="G162" s="63"/>
      <c r="H162" s="303"/>
      <c r="I162" s="303"/>
      <c r="J162" s="306"/>
      <c r="K162" s="307"/>
      <c r="L162" s="308"/>
    </row>
    <row r="163" spans="1:12" s="11" customFormat="1" ht="18.75" customHeight="1">
      <c r="A163" s="131"/>
      <c r="B163" s="89"/>
      <c r="C163" s="89"/>
      <c r="D163" s="90"/>
      <c r="E163" s="132"/>
      <c r="F163" s="133"/>
      <c r="G163" s="309"/>
      <c r="H163" s="90"/>
      <c r="I163" s="90"/>
      <c r="J163" s="310"/>
      <c r="K163" s="309"/>
      <c r="L163" s="158"/>
    </row>
    <row r="164" spans="1:12" s="11" customFormat="1" ht="18.75" customHeight="1">
      <c r="A164" s="301">
        <v>79</v>
      </c>
      <c r="B164" s="302"/>
      <c r="C164" s="302"/>
      <c r="D164" s="303"/>
      <c r="E164" s="304"/>
      <c r="F164" s="305"/>
      <c r="G164" s="63"/>
      <c r="H164" s="303"/>
      <c r="I164" s="303"/>
      <c r="J164" s="306"/>
      <c r="K164" s="307"/>
      <c r="L164" s="308"/>
    </row>
    <row r="165" spans="1:12" s="11" customFormat="1" ht="18.75" customHeight="1">
      <c r="A165" s="131"/>
      <c r="B165" s="89"/>
      <c r="C165" s="89"/>
      <c r="D165" s="90"/>
      <c r="E165" s="132"/>
      <c r="F165" s="133"/>
      <c r="G165" s="309"/>
      <c r="H165" s="90"/>
      <c r="I165" s="90"/>
      <c r="J165" s="310"/>
      <c r="K165" s="309"/>
      <c r="L165" s="158"/>
    </row>
    <row r="166" spans="1:12" s="11" customFormat="1" ht="18.75" customHeight="1">
      <c r="A166" s="301">
        <v>80</v>
      </c>
      <c r="B166" s="302"/>
      <c r="C166" s="302"/>
      <c r="D166" s="303"/>
      <c r="E166" s="304"/>
      <c r="F166" s="305"/>
      <c r="G166" s="63"/>
      <c r="H166" s="303"/>
      <c r="I166" s="303"/>
      <c r="J166" s="306"/>
      <c r="K166" s="307"/>
      <c r="L166" s="308"/>
    </row>
    <row r="167" spans="1:12" s="11" customFormat="1" ht="18.75" customHeight="1">
      <c r="A167" s="131"/>
      <c r="B167" s="89"/>
      <c r="C167" s="89"/>
      <c r="D167" s="90"/>
      <c r="E167" s="132"/>
      <c r="F167" s="133"/>
      <c r="G167" s="309"/>
      <c r="H167" s="90"/>
      <c r="I167" s="90"/>
      <c r="J167" s="310"/>
      <c r="K167" s="309"/>
      <c r="L167" s="158"/>
    </row>
  </sheetData>
  <mergeCells count="1">
    <mergeCell ref="A4:B4"/>
  </mergeCells>
  <printOptions horizontalCentered="1"/>
  <pageMargins left="0.35" right="0.35" top="0.39" bottom="0.39" header="0" footer="0"/>
  <pageSetup horizontalDpi="200" verticalDpi="200" orientation="landscape" paperSize="9"/>
  <rowBreaks count="7" manualBreakCount="7">
    <brk id="27" max="11" man="1"/>
    <brk id="47" max="11" man="1"/>
    <brk id="67" max="11" man="1"/>
    <brk id="87" max="65535" man="1"/>
    <brk id="107" max="255" man="1"/>
    <brk id="127" max="255" man="1"/>
    <brk id="147" max="255" man="1"/>
  </rowBreaks>
  <drawing r:id="rId1"/>
</worksheet>
</file>

<file path=xl/worksheets/sheet6.xml><?xml version="1.0" encoding="utf-8"?>
<worksheet xmlns="http://schemas.openxmlformats.org/spreadsheetml/2006/main" xmlns:r="http://schemas.openxmlformats.org/officeDocument/2006/relationships">
  <sheetPr codeName="Sheet27"/>
  <dimension ref="A1:V87"/>
  <sheetViews>
    <sheetView showGridLines="0" showZeros="0" zoomScale="86" zoomScaleNormal="86" workbookViewId="0" topLeftCell="A1">
      <pane ySplit="7" topLeftCell="BM8" activePane="bottomLeft" state="frozen"/>
      <selection pane="topLeft" activeCell="A4" sqref="A4:C4"/>
      <selection pane="bottomLeft" activeCell="A4" sqref="A4"/>
    </sheetView>
  </sheetViews>
  <sheetFormatPr defaultColWidth="9.140625" defaultRowHeight="12.75"/>
  <cols>
    <col min="1" max="1" width="3.8515625" style="0" customWidth="1"/>
    <col min="2" max="2" width="20.57421875" style="0" customWidth="1"/>
    <col min="3" max="3" width="18.7109375" style="0" customWidth="1"/>
    <col min="4" max="4" width="5.421875" style="57" customWidth="1"/>
    <col min="5" max="6" width="5.8515625" style="57" customWidth="1"/>
    <col min="7" max="7" width="20.57421875" style="85" customWidth="1"/>
    <col min="8" max="8" width="18.7109375" style="57" customWidth="1"/>
    <col min="9" max="9" width="5.7109375" style="57" customWidth="1"/>
    <col min="10" max="10" width="3.28125" style="57" hidden="1" customWidth="1"/>
    <col min="11" max="11" width="3.8515625" style="57" hidden="1" customWidth="1"/>
    <col min="12" max="12" width="5.7109375" style="57" hidden="1" customWidth="1"/>
    <col min="13" max="14" width="5.8515625" style="57" customWidth="1"/>
    <col min="15" max="15" width="4.8515625" style="57" hidden="1" customWidth="1"/>
    <col min="16" max="16" width="3.57421875" style="57" hidden="1" customWidth="1"/>
    <col min="17" max="17" width="4.28125" style="57" customWidth="1"/>
    <col min="18" max="18" width="5.7109375" style="57" customWidth="1"/>
    <col min="19" max="19" width="4.421875" style="57" customWidth="1"/>
    <col min="20" max="21" width="5.7109375" style="57" customWidth="1"/>
    <col min="22" max="22" width="4.421875" style="57" customWidth="1"/>
  </cols>
  <sheetData>
    <row r="1" spans="1:22" ht="26.25">
      <c r="A1" s="75">
        <f>'Week SetUp'!$A$6</f>
        <v>0</v>
      </c>
      <c r="B1" s="75"/>
      <c r="C1" s="75"/>
      <c r="D1" s="76"/>
      <c r="E1" s="76"/>
      <c r="F1" s="76"/>
      <c r="G1" s="135" t="s">
        <v>80</v>
      </c>
      <c r="H1" s="76"/>
      <c r="I1" s="77"/>
      <c r="J1" s="77"/>
      <c r="K1" s="77"/>
      <c r="L1" s="77"/>
      <c r="M1" s="77"/>
      <c r="N1" s="77"/>
      <c r="O1" s="77"/>
      <c r="P1" s="77"/>
      <c r="Q1" s="77"/>
      <c r="R1" s="77"/>
      <c r="S1" s="77"/>
      <c r="T1" s="77"/>
      <c r="U1" s="311"/>
      <c r="V1" s="96"/>
    </row>
    <row r="2" spans="1:22" ht="13.5" thickBot="1">
      <c r="A2" s="78" t="str">
        <f>'Week SetUp'!$A$8</f>
        <v>ITF Junior Circuit</v>
      </c>
      <c r="B2" s="78"/>
      <c r="C2" s="67"/>
      <c r="D2" s="312"/>
      <c r="E2" s="312"/>
      <c r="F2" s="312"/>
      <c r="G2" s="135" t="s">
        <v>33</v>
      </c>
      <c r="H2" s="86"/>
      <c r="I2" s="86"/>
      <c r="J2" s="86"/>
      <c r="K2" s="86"/>
      <c r="L2" s="86"/>
      <c r="M2" s="66"/>
      <c r="N2" s="66"/>
      <c r="O2" s="66"/>
      <c r="P2" s="66"/>
      <c r="Q2" s="66"/>
      <c r="R2" s="66"/>
      <c r="S2" s="66"/>
      <c r="T2" s="66"/>
      <c r="U2" s="313"/>
      <c r="V2" s="99"/>
    </row>
    <row r="3" spans="1:22" s="2" customFormat="1" ht="13.5" thickBot="1">
      <c r="A3" s="136" t="s">
        <v>34</v>
      </c>
      <c r="B3" s="137"/>
      <c r="C3" s="138"/>
      <c r="D3" s="23"/>
      <c r="E3" s="23"/>
      <c r="F3" s="23"/>
      <c r="G3" s="139"/>
      <c r="H3" s="23"/>
      <c r="I3" s="36"/>
      <c r="J3" s="36"/>
      <c r="K3" s="23"/>
      <c r="L3" s="23"/>
      <c r="M3" s="36"/>
      <c r="N3" s="36"/>
      <c r="O3" s="36"/>
      <c r="P3" s="36"/>
      <c r="Q3" s="36"/>
      <c r="R3" s="36"/>
      <c r="S3" s="314" t="s">
        <v>22</v>
      </c>
      <c r="T3" s="144"/>
      <c r="U3" s="144"/>
      <c r="V3" s="315"/>
    </row>
    <row r="4" spans="1:22" s="2" customFormat="1" ht="12.75">
      <c r="A4" s="60" t="s">
        <v>12</v>
      </c>
      <c r="B4" s="60"/>
      <c r="C4" s="58" t="s">
        <v>6</v>
      </c>
      <c r="D4" s="58"/>
      <c r="E4" s="58"/>
      <c r="F4" s="58"/>
      <c r="G4" s="58" t="s">
        <v>7</v>
      </c>
      <c r="H4" s="60" t="s">
        <v>18</v>
      </c>
      <c r="I4" s="61"/>
      <c r="J4" s="61" t="s">
        <v>81</v>
      </c>
      <c r="K4" s="61"/>
      <c r="L4" s="61"/>
      <c r="M4" s="61"/>
      <c r="N4" s="61" t="s">
        <v>8</v>
      </c>
      <c r="O4" s="142"/>
      <c r="P4" s="142"/>
      <c r="Q4" s="142"/>
      <c r="R4" s="142"/>
      <c r="S4" s="291"/>
      <c r="T4" s="316"/>
      <c r="U4" s="316"/>
      <c r="V4" s="149"/>
    </row>
    <row r="5" spans="1:22" s="2" customFormat="1" ht="13.5" thickBot="1">
      <c r="A5" s="412">
        <f>'Week SetUp'!$A$10</f>
        <v>0</v>
      </c>
      <c r="B5" s="412"/>
      <c r="C5" s="172">
        <f>'Week SetUp'!$C$10</f>
        <v>0</v>
      </c>
      <c r="D5" s="81"/>
      <c r="E5" s="81"/>
      <c r="F5" s="81"/>
      <c r="G5" s="174">
        <f>'Week SetUp'!$D$10</f>
        <v>0</v>
      </c>
      <c r="H5" s="88">
        <f>'Week SetUp'!$A$12</f>
        <v>0</v>
      </c>
      <c r="I5" s="70"/>
      <c r="J5" s="70">
        <f>'Week SetUp'!$E$10</f>
        <v>0</v>
      </c>
      <c r="K5" s="70"/>
      <c r="L5" s="70"/>
      <c r="M5" s="70"/>
      <c r="N5" s="70">
        <f>'Week SetUp'!$E$10</f>
        <v>0</v>
      </c>
      <c r="O5" s="70"/>
      <c r="P5" s="70"/>
      <c r="Q5" s="70"/>
      <c r="R5" s="70"/>
      <c r="S5" s="151"/>
      <c r="T5" s="88"/>
      <c r="U5" s="88"/>
      <c r="V5" s="152">
        <f>COUNTA(V8:V87)</f>
        <v>0</v>
      </c>
    </row>
    <row r="6" spans="1:22" s="317" customFormat="1" ht="12" customHeight="1">
      <c r="A6" s="318"/>
      <c r="B6" s="413" t="s">
        <v>82</v>
      </c>
      <c r="C6" s="414"/>
      <c r="D6" s="414"/>
      <c r="E6" s="414"/>
      <c r="F6" s="415"/>
      <c r="G6" s="416" t="s">
        <v>83</v>
      </c>
      <c r="H6" s="414"/>
      <c r="I6" s="414"/>
      <c r="J6" s="414"/>
      <c r="K6" s="414"/>
      <c r="L6" s="414"/>
      <c r="M6" s="414"/>
      <c r="N6" s="417"/>
      <c r="O6" s="319"/>
      <c r="P6" s="320"/>
      <c r="Q6" s="413" t="s">
        <v>84</v>
      </c>
      <c r="R6" s="414"/>
      <c r="S6" s="414"/>
      <c r="T6" s="414"/>
      <c r="U6" s="414"/>
      <c r="V6" s="417"/>
    </row>
    <row r="7" spans="1:22" ht="47.25" customHeight="1" thickBot="1">
      <c r="A7" s="123" t="s">
        <v>20</v>
      </c>
      <c r="B7" s="124" t="s">
        <v>13</v>
      </c>
      <c r="C7" s="124" t="s">
        <v>14</v>
      </c>
      <c r="D7" s="124" t="s">
        <v>21</v>
      </c>
      <c r="E7" s="124" t="s">
        <v>85</v>
      </c>
      <c r="F7" s="126" t="s">
        <v>106</v>
      </c>
      <c r="G7" s="124" t="s">
        <v>13</v>
      </c>
      <c r="H7" s="124" t="s">
        <v>14</v>
      </c>
      <c r="I7" s="124" t="s">
        <v>21</v>
      </c>
      <c r="J7" s="321"/>
      <c r="K7" s="321"/>
      <c r="L7" s="321" t="s">
        <v>101</v>
      </c>
      <c r="M7" s="124" t="s">
        <v>85</v>
      </c>
      <c r="N7" s="292" t="s">
        <v>106</v>
      </c>
      <c r="O7" s="398" t="s">
        <v>102</v>
      </c>
      <c r="P7" s="128" t="s">
        <v>103</v>
      </c>
      <c r="Q7" s="124" t="s">
        <v>104</v>
      </c>
      <c r="R7" s="124" t="s">
        <v>100</v>
      </c>
      <c r="S7" s="124" t="s">
        <v>105</v>
      </c>
      <c r="T7" s="292" t="s">
        <v>99</v>
      </c>
      <c r="U7" s="124" t="s">
        <v>86</v>
      </c>
      <c r="V7" s="125" t="s">
        <v>87</v>
      </c>
    </row>
    <row r="8" spans="1:22" s="11" customFormat="1" ht="18.75" customHeight="1">
      <c r="A8" s="131">
        <v>1</v>
      </c>
      <c r="B8" s="89"/>
      <c r="C8" s="89"/>
      <c r="D8" s="90"/>
      <c r="E8" s="90"/>
      <c r="F8" s="322"/>
      <c r="G8" s="323"/>
      <c r="H8" s="324"/>
      <c r="I8" s="90"/>
      <c r="J8" s="156"/>
      <c r="K8" s="325"/>
      <c r="L8" s="395">
        <f>IF(OR(OR(B8="",C8="",D8=""),OR(G8="",H8="",I8="")),,IF(T8="DA",1,IF(T8="WC",2,IF(T8="A",3,999))))</f>
        <v>0</v>
      </c>
      <c r="M8" s="90"/>
      <c r="N8" s="134"/>
      <c r="O8" s="156">
        <f>IF(OR(OR(B8="",C8="",D8=""),OR(G8="",H8="",I8="")),,IF(AND(OR(F8="DA",F8="SE",F8="Q"),OR(N8="DA",N8="SE",N8="Q")),"1",IF(OR(OR(F8="DA",F8="SE",F8="Q"),OR(N8="DA",N8="SE",N8="Q")),"2","3")))</f>
        <v>0</v>
      </c>
      <c r="P8" s="395">
        <f>IF(OR(OR(B8="",C8="",D8=""),OR(G8="",H8="",I8="")),,IF(AND(E8&gt;0,M8&gt;0),"a",IF(OR(E8&gt;0,M8&gt;0),"b","c")))</f>
        <v>0</v>
      </c>
      <c r="Q8" s="396">
        <f>IF(OR(OR(B8="",C8="",D8=""),OR(G8="",H8="",I8="")),,O8&amp;P8)</f>
        <v>0</v>
      </c>
      <c r="R8" s="309">
        <f>IF(OR(OR(B8="",C8="",D8=""),OR(G8="",H8="",I8="")),,IF(OR(E8&gt;0,M8&gt;0),E8+M8))</f>
        <v>0</v>
      </c>
      <c r="S8" s="397"/>
      <c r="T8" s="91"/>
      <c r="U8" s="309">
        <f>IF(OR(OR(B8="",C8="",D8=""),OR(G8="",H8="",I8="")),,IF(AND(E8&gt;0,M8&gt;0),E8+M8,))</f>
        <v>0</v>
      </c>
      <c r="V8" s="91"/>
    </row>
    <row r="9" spans="1:22" s="11" customFormat="1" ht="18.75" customHeight="1">
      <c r="A9" s="131">
        <v>2</v>
      </c>
      <c r="B9" s="89"/>
      <c r="C9" s="89"/>
      <c r="D9" s="90"/>
      <c r="E9" s="90"/>
      <c r="F9" s="322"/>
      <c r="G9" s="323"/>
      <c r="H9" s="324"/>
      <c r="I9" s="90"/>
      <c r="J9" s="156"/>
      <c r="K9" s="325"/>
      <c r="L9" s="395">
        <f aca="true" t="shared" si="0" ref="L9:L72">IF(OR(OR(B9="",C9="",D9=""),OR(G9="",H9="",I9="")),,IF(T9="DA",1,IF(T9="WC",2,IF(T9="A",3,999))))</f>
        <v>0</v>
      </c>
      <c r="M9" s="90"/>
      <c r="N9" s="134"/>
      <c r="O9" s="156">
        <f aca="true" t="shared" si="1" ref="O9:O72">IF(OR(OR(B9="",C9="",D9=""),OR(G9="",H9="",I9="")),,IF(AND(OR(F9="DA",F9="SE",F9="Q"),OR(N9="DA",N9="SE",N9="Q")),"1",IF(OR(OR(F9="DA",F9="SE",F9="Q"),OR(N9="DA",N9="SE",N9="Q")),"2","3")))</f>
        <v>0</v>
      </c>
      <c r="P9" s="395">
        <f aca="true" t="shared" si="2" ref="P9:P72">IF(OR(OR(B9="",C9="",D9=""),OR(G9="",H9="",I9="")),,IF(AND(E9&gt;0,M9&gt;0),"a",IF(OR(E9&gt;0,M9&gt;0),"b","c")))</f>
        <v>0</v>
      </c>
      <c r="Q9" s="396">
        <f aca="true" t="shared" si="3" ref="Q9:Q72">IF(OR(OR(B9="",C9="",D9=""),OR(G9="",H9="",I9="")),,O9&amp;P9)</f>
        <v>0</v>
      </c>
      <c r="R9" s="309">
        <f aca="true" t="shared" si="4" ref="R9:R72">IF(OR(OR(B9="",C9="",D9=""),OR(G9="",H9="",I9="")),,IF(OR(E9&gt;0,M9&gt;0),E9+M9))</f>
        <v>0</v>
      </c>
      <c r="S9" s="397"/>
      <c r="T9" s="91"/>
      <c r="U9" s="309">
        <f aca="true" t="shared" si="5" ref="U9:U72">IF(OR(OR(B9="",C9="",D9=""),OR(G9="",H9="",I9="")),,IF(AND(E9&gt;0,M9&gt;0),E9+M9,))</f>
        <v>0</v>
      </c>
      <c r="V9" s="91"/>
    </row>
    <row r="10" spans="1:22" s="11" customFormat="1" ht="18.75" customHeight="1">
      <c r="A10" s="131">
        <v>3</v>
      </c>
      <c r="B10" s="89"/>
      <c r="C10" s="89"/>
      <c r="D10" s="90"/>
      <c r="E10" s="90"/>
      <c r="F10" s="322"/>
      <c r="G10" s="323"/>
      <c r="H10" s="324"/>
      <c r="I10" s="90"/>
      <c r="J10" s="156"/>
      <c r="K10" s="325"/>
      <c r="L10" s="395">
        <f t="shared" si="0"/>
        <v>0</v>
      </c>
      <c r="M10" s="90"/>
      <c r="N10" s="134"/>
      <c r="O10" s="156">
        <f t="shared" si="1"/>
        <v>0</v>
      </c>
      <c r="P10" s="395">
        <f t="shared" si="2"/>
        <v>0</v>
      </c>
      <c r="Q10" s="396">
        <f t="shared" si="3"/>
        <v>0</v>
      </c>
      <c r="R10" s="309">
        <f t="shared" si="4"/>
        <v>0</v>
      </c>
      <c r="S10" s="397"/>
      <c r="T10" s="91"/>
      <c r="U10" s="309">
        <f t="shared" si="5"/>
        <v>0</v>
      </c>
      <c r="V10" s="91"/>
    </row>
    <row r="11" spans="1:22" s="11" customFormat="1" ht="18.75" customHeight="1">
      <c r="A11" s="131">
        <v>4</v>
      </c>
      <c r="B11" s="89"/>
      <c r="C11" s="89"/>
      <c r="D11" s="90"/>
      <c r="E11" s="90"/>
      <c r="F11" s="322"/>
      <c r="G11" s="323"/>
      <c r="H11" s="324"/>
      <c r="I11" s="90"/>
      <c r="J11" s="156"/>
      <c r="K11" s="325"/>
      <c r="L11" s="395">
        <f t="shared" si="0"/>
        <v>0</v>
      </c>
      <c r="M11" s="90"/>
      <c r="N11" s="134"/>
      <c r="O11" s="156">
        <f t="shared" si="1"/>
        <v>0</v>
      </c>
      <c r="P11" s="395">
        <f t="shared" si="2"/>
        <v>0</v>
      </c>
      <c r="Q11" s="396">
        <f t="shared" si="3"/>
        <v>0</v>
      </c>
      <c r="R11" s="309">
        <f t="shared" si="4"/>
        <v>0</v>
      </c>
      <c r="S11" s="397"/>
      <c r="T11" s="91"/>
      <c r="U11" s="309">
        <f t="shared" si="5"/>
        <v>0</v>
      </c>
      <c r="V11" s="91"/>
    </row>
    <row r="12" spans="1:22" s="11" customFormat="1" ht="18.75" customHeight="1">
      <c r="A12" s="131">
        <v>5</v>
      </c>
      <c r="B12" s="89"/>
      <c r="C12" s="89"/>
      <c r="D12" s="90"/>
      <c r="E12" s="90"/>
      <c r="F12" s="322"/>
      <c r="G12" s="323"/>
      <c r="H12" s="324"/>
      <c r="I12" s="90"/>
      <c r="J12" s="156"/>
      <c r="K12" s="325"/>
      <c r="L12" s="395">
        <f t="shared" si="0"/>
        <v>0</v>
      </c>
      <c r="M12" s="90"/>
      <c r="N12" s="134"/>
      <c r="O12" s="156">
        <f t="shared" si="1"/>
        <v>0</v>
      </c>
      <c r="P12" s="395">
        <f t="shared" si="2"/>
        <v>0</v>
      </c>
      <c r="Q12" s="396">
        <f t="shared" si="3"/>
        <v>0</v>
      </c>
      <c r="R12" s="309">
        <f t="shared" si="4"/>
        <v>0</v>
      </c>
      <c r="S12" s="397"/>
      <c r="T12" s="91"/>
      <c r="U12" s="309">
        <f t="shared" si="5"/>
        <v>0</v>
      </c>
      <c r="V12" s="91"/>
    </row>
    <row r="13" spans="1:22" s="11" customFormat="1" ht="18.75" customHeight="1">
      <c r="A13" s="131">
        <v>6</v>
      </c>
      <c r="B13" s="89"/>
      <c r="C13" s="89"/>
      <c r="D13" s="90"/>
      <c r="E13" s="90"/>
      <c r="F13" s="322"/>
      <c r="G13" s="323"/>
      <c r="H13" s="324"/>
      <c r="I13" s="90"/>
      <c r="J13" s="156"/>
      <c r="K13" s="325"/>
      <c r="L13" s="395">
        <f t="shared" si="0"/>
        <v>0</v>
      </c>
      <c r="M13" s="90"/>
      <c r="N13" s="134"/>
      <c r="O13" s="156">
        <f t="shared" si="1"/>
        <v>0</v>
      </c>
      <c r="P13" s="395">
        <f t="shared" si="2"/>
        <v>0</v>
      </c>
      <c r="Q13" s="396">
        <f t="shared" si="3"/>
        <v>0</v>
      </c>
      <c r="R13" s="309">
        <f t="shared" si="4"/>
        <v>0</v>
      </c>
      <c r="S13" s="397"/>
      <c r="T13" s="91"/>
      <c r="U13" s="309">
        <f t="shared" si="5"/>
        <v>0</v>
      </c>
      <c r="V13" s="91"/>
    </row>
    <row r="14" spans="1:22" s="11" customFormat="1" ht="18.75" customHeight="1">
      <c r="A14" s="131">
        <v>7</v>
      </c>
      <c r="B14" s="89"/>
      <c r="C14" s="89"/>
      <c r="D14" s="90"/>
      <c r="E14" s="90"/>
      <c r="F14" s="322"/>
      <c r="G14" s="323"/>
      <c r="H14" s="324"/>
      <c r="I14" s="90"/>
      <c r="J14" s="156"/>
      <c r="K14" s="325"/>
      <c r="L14" s="395">
        <f t="shared" si="0"/>
        <v>0</v>
      </c>
      <c r="M14" s="90"/>
      <c r="N14" s="134"/>
      <c r="O14" s="156">
        <f t="shared" si="1"/>
        <v>0</v>
      </c>
      <c r="P14" s="395">
        <f t="shared" si="2"/>
        <v>0</v>
      </c>
      <c r="Q14" s="396">
        <f t="shared" si="3"/>
        <v>0</v>
      </c>
      <c r="R14" s="309">
        <f t="shared" si="4"/>
        <v>0</v>
      </c>
      <c r="S14" s="397"/>
      <c r="T14" s="91"/>
      <c r="U14" s="309">
        <f t="shared" si="5"/>
        <v>0</v>
      </c>
      <c r="V14" s="91"/>
    </row>
    <row r="15" spans="1:22" s="11" customFormat="1" ht="18.75" customHeight="1">
      <c r="A15" s="131">
        <v>8</v>
      </c>
      <c r="B15" s="89"/>
      <c r="C15" s="89"/>
      <c r="D15" s="90"/>
      <c r="E15" s="90"/>
      <c r="F15" s="322"/>
      <c r="G15" s="323"/>
      <c r="H15" s="324"/>
      <c r="I15" s="90"/>
      <c r="J15" s="156"/>
      <c r="K15" s="325"/>
      <c r="L15" s="395">
        <f t="shared" si="0"/>
        <v>0</v>
      </c>
      <c r="M15" s="90"/>
      <c r="N15" s="134"/>
      <c r="O15" s="156">
        <f t="shared" si="1"/>
        <v>0</v>
      </c>
      <c r="P15" s="395">
        <f t="shared" si="2"/>
        <v>0</v>
      </c>
      <c r="Q15" s="396">
        <f t="shared" si="3"/>
        <v>0</v>
      </c>
      <c r="R15" s="309">
        <f t="shared" si="4"/>
        <v>0</v>
      </c>
      <c r="S15" s="397"/>
      <c r="T15" s="91"/>
      <c r="U15" s="309">
        <f t="shared" si="5"/>
        <v>0</v>
      </c>
      <c r="V15" s="91"/>
    </row>
    <row r="16" spans="1:22" s="11" customFormat="1" ht="18.75" customHeight="1">
      <c r="A16" s="131">
        <v>9</v>
      </c>
      <c r="B16" s="89"/>
      <c r="C16" s="89"/>
      <c r="D16" s="90"/>
      <c r="E16" s="90"/>
      <c r="F16" s="322"/>
      <c r="G16" s="323"/>
      <c r="H16" s="324"/>
      <c r="I16" s="90"/>
      <c r="J16" s="156"/>
      <c r="K16" s="325"/>
      <c r="L16" s="395">
        <f t="shared" si="0"/>
        <v>0</v>
      </c>
      <c r="M16" s="90"/>
      <c r="N16" s="134"/>
      <c r="O16" s="156">
        <f t="shared" si="1"/>
        <v>0</v>
      </c>
      <c r="P16" s="395">
        <f t="shared" si="2"/>
        <v>0</v>
      </c>
      <c r="Q16" s="396">
        <f t="shared" si="3"/>
        <v>0</v>
      </c>
      <c r="R16" s="309">
        <f t="shared" si="4"/>
        <v>0</v>
      </c>
      <c r="S16" s="397"/>
      <c r="T16" s="91"/>
      <c r="U16" s="309">
        <f t="shared" si="5"/>
        <v>0</v>
      </c>
      <c r="V16" s="91"/>
    </row>
    <row r="17" spans="1:22" s="11" customFormat="1" ht="18.75" customHeight="1">
      <c r="A17" s="131">
        <v>10</v>
      </c>
      <c r="B17" s="89"/>
      <c r="C17" s="89"/>
      <c r="D17" s="90"/>
      <c r="E17" s="90"/>
      <c r="F17" s="322"/>
      <c r="G17" s="323"/>
      <c r="H17" s="324"/>
      <c r="I17" s="90"/>
      <c r="J17" s="156"/>
      <c r="K17" s="325"/>
      <c r="L17" s="395">
        <f t="shared" si="0"/>
        <v>0</v>
      </c>
      <c r="M17" s="90"/>
      <c r="N17" s="134"/>
      <c r="O17" s="156">
        <f t="shared" si="1"/>
        <v>0</v>
      </c>
      <c r="P17" s="395">
        <f t="shared" si="2"/>
        <v>0</v>
      </c>
      <c r="Q17" s="396">
        <f t="shared" si="3"/>
        <v>0</v>
      </c>
      <c r="R17" s="309">
        <f t="shared" si="4"/>
        <v>0</v>
      </c>
      <c r="S17" s="397"/>
      <c r="T17" s="91"/>
      <c r="U17" s="309">
        <f t="shared" si="5"/>
        <v>0</v>
      </c>
      <c r="V17" s="91"/>
    </row>
    <row r="18" spans="1:22" s="11" customFormat="1" ht="18.75" customHeight="1">
      <c r="A18" s="131">
        <v>11</v>
      </c>
      <c r="B18" s="89"/>
      <c r="C18" s="89"/>
      <c r="D18" s="90"/>
      <c r="E18" s="90"/>
      <c r="F18" s="322"/>
      <c r="G18" s="323"/>
      <c r="H18" s="324"/>
      <c r="I18" s="90"/>
      <c r="J18" s="156"/>
      <c r="K18" s="325"/>
      <c r="L18" s="395">
        <f t="shared" si="0"/>
        <v>0</v>
      </c>
      <c r="M18" s="90"/>
      <c r="N18" s="134"/>
      <c r="O18" s="156">
        <f t="shared" si="1"/>
        <v>0</v>
      </c>
      <c r="P18" s="395">
        <f t="shared" si="2"/>
        <v>0</v>
      </c>
      <c r="Q18" s="396">
        <f t="shared" si="3"/>
        <v>0</v>
      </c>
      <c r="R18" s="309">
        <f t="shared" si="4"/>
        <v>0</v>
      </c>
      <c r="S18" s="397"/>
      <c r="T18" s="91"/>
      <c r="U18" s="309">
        <f t="shared" si="5"/>
        <v>0</v>
      </c>
      <c r="V18" s="91"/>
    </row>
    <row r="19" spans="1:22" s="11" customFormat="1" ht="18.75" customHeight="1">
      <c r="A19" s="131">
        <v>12</v>
      </c>
      <c r="B19" s="89"/>
      <c r="C19" s="89"/>
      <c r="D19" s="90"/>
      <c r="E19" s="90"/>
      <c r="F19" s="322"/>
      <c r="G19" s="323"/>
      <c r="H19" s="324"/>
      <c r="I19" s="90"/>
      <c r="J19" s="156"/>
      <c r="K19" s="325"/>
      <c r="L19" s="395">
        <f t="shared" si="0"/>
        <v>0</v>
      </c>
      <c r="M19" s="90"/>
      <c r="N19" s="134"/>
      <c r="O19" s="156">
        <f t="shared" si="1"/>
        <v>0</v>
      </c>
      <c r="P19" s="395">
        <f t="shared" si="2"/>
        <v>0</v>
      </c>
      <c r="Q19" s="396">
        <f t="shared" si="3"/>
        <v>0</v>
      </c>
      <c r="R19" s="309">
        <f t="shared" si="4"/>
        <v>0</v>
      </c>
      <c r="S19" s="397"/>
      <c r="T19" s="91"/>
      <c r="U19" s="309">
        <f t="shared" si="5"/>
        <v>0</v>
      </c>
      <c r="V19" s="91"/>
    </row>
    <row r="20" spans="1:22" s="11" customFormat="1" ht="18.75" customHeight="1">
      <c r="A20" s="131">
        <v>13</v>
      </c>
      <c r="B20" s="89"/>
      <c r="C20" s="89"/>
      <c r="D20" s="90"/>
      <c r="E20" s="90"/>
      <c r="F20" s="322"/>
      <c r="G20" s="323"/>
      <c r="H20" s="324"/>
      <c r="I20" s="90"/>
      <c r="J20" s="156"/>
      <c r="K20" s="325"/>
      <c r="L20" s="395">
        <f t="shared" si="0"/>
        <v>0</v>
      </c>
      <c r="M20" s="90"/>
      <c r="N20" s="134"/>
      <c r="O20" s="156">
        <f t="shared" si="1"/>
        <v>0</v>
      </c>
      <c r="P20" s="395">
        <f t="shared" si="2"/>
        <v>0</v>
      </c>
      <c r="Q20" s="396">
        <f t="shared" si="3"/>
        <v>0</v>
      </c>
      <c r="R20" s="309">
        <f t="shared" si="4"/>
        <v>0</v>
      </c>
      <c r="S20" s="397"/>
      <c r="T20" s="91"/>
      <c r="U20" s="309">
        <f t="shared" si="5"/>
        <v>0</v>
      </c>
      <c r="V20" s="91"/>
    </row>
    <row r="21" spans="1:22" s="11" customFormat="1" ht="18.75" customHeight="1">
      <c r="A21" s="131">
        <v>14</v>
      </c>
      <c r="B21" s="89"/>
      <c r="C21" s="89"/>
      <c r="D21" s="90"/>
      <c r="E21" s="90"/>
      <c r="F21" s="322"/>
      <c r="G21" s="323"/>
      <c r="H21" s="324"/>
      <c r="I21" s="90"/>
      <c r="J21" s="156"/>
      <c r="K21" s="325"/>
      <c r="L21" s="395">
        <f t="shared" si="0"/>
        <v>0</v>
      </c>
      <c r="M21" s="90"/>
      <c r="N21" s="134"/>
      <c r="O21" s="156">
        <f t="shared" si="1"/>
        <v>0</v>
      </c>
      <c r="P21" s="395">
        <f t="shared" si="2"/>
        <v>0</v>
      </c>
      <c r="Q21" s="396">
        <f t="shared" si="3"/>
        <v>0</v>
      </c>
      <c r="R21" s="309">
        <f t="shared" si="4"/>
        <v>0</v>
      </c>
      <c r="S21" s="397"/>
      <c r="T21" s="91"/>
      <c r="U21" s="309">
        <f t="shared" si="5"/>
        <v>0</v>
      </c>
      <c r="V21" s="91"/>
    </row>
    <row r="22" spans="1:22" s="11" customFormat="1" ht="18.75" customHeight="1">
      <c r="A22" s="131">
        <v>15</v>
      </c>
      <c r="B22" s="89"/>
      <c r="C22" s="89"/>
      <c r="D22" s="90"/>
      <c r="E22" s="90"/>
      <c r="F22" s="322"/>
      <c r="G22" s="323"/>
      <c r="H22" s="324"/>
      <c r="I22" s="90"/>
      <c r="J22" s="156"/>
      <c r="K22" s="325"/>
      <c r="L22" s="395">
        <f t="shared" si="0"/>
        <v>0</v>
      </c>
      <c r="M22" s="90"/>
      <c r="N22" s="134"/>
      <c r="O22" s="156">
        <f t="shared" si="1"/>
        <v>0</v>
      </c>
      <c r="P22" s="395">
        <f t="shared" si="2"/>
        <v>0</v>
      </c>
      <c r="Q22" s="396">
        <f t="shared" si="3"/>
        <v>0</v>
      </c>
      <c r="R22" s="309">
        <f t="shared" si="4"/>
        <v>0</v>
      </c>
      <c r="S22" s="397"/>
      <c r="T22" s="91"/>
      <c r="U22" s="309">
        <f t="shared" si="5"/>
        <v>0</v>
      </c>
      <c r="V22" s="91"/>
    </row>
    <row r="23" spans="1:22" s="11" customFormat="1" ht="18.75" customHeight="1">
      <c r="A23" s="131">
        <v>16</v>
      </c>
      <c r="B23" s="89"/>
      <c r="C23" s="89"/>
      <c r="D23" s="90"/>
      <c r="E23" s="90"/>
      <c r="F23" s="322"/>
      <c r="G23" s="323"/>
      <c r="H23" s="324"/>
      <c r="I23" s="90"/>
      <c r="J23" s="156"/>
      <c r="K23" s="325"/>
      <c r="L23" s="395">
        <f t="shared" si="0"/>
        <v>0</v>
      </c>
      <c r="M23" s="90"/>
      <c r="N23" s="134"/>
      <c r="O23" s="156">
        <f t="shared" si="1"/>
        <v>0</v>
      </c>
      <c r="P23" s="395">
        <f t="shared" si="2"/>
        <v>0</v>
      </c>
      <c r="Q23" s="396">
        <f t="shared" si="3"/>
        <v>0</v>
      </c>
      <c r="R23" s="309">
        <f t="shared" si="4"/>
        <v>0</v>
      </c>
      <c r="S23" s="397"/>
      <c r="T23" s="91"/>
      <c r="U23" s="309">
        <f t="shared" si="5"/>
        <v>0</v>
      </c>
      <c r="V23" s="91"/>
    </row>
    <row r="24" spans="1:22" s="43" customFormat="1" ht="18.75" customHeight="1">
      <c r="A24" s="131">
        <v>17</v>
      </c>
      <c r="B24" s="89"/>
      <c r="C24" s="89"/>
      <c r="D24" s="90"/>
      <c r="E24" s="90"/>
      <c r="F24" s="322"/>
      <c r="G24" s="323"/>
      <c r="H24" s="324"/>
      <c r="I24" s="90"/>
      <c r="J24" s="156"/>
      <c r="K24" s="325"/>
      <c r="L24" s="395">
        <f t="shared" si="0"/>
        <v>0</v>
      </c>
      <c r="M24" s="90"/>
      <c r="N24" s="134"/>
      <c r="O24" s="156">
        <f t="shared" si="1"/>
        <v>0</v>
      </c>
      <c r="P24" s="395">
        <f t="shared" si="2"/>
        <v>0</v>
      </c>
      <c r="Q24" s="396">
        <f t="shared" si="3"/>
        <v>0</v>
      </c>
      <c r="R24" s="309">
        <f t="shared" si="4"/>
        <v>0</v>
      </c>
      <c r="S24" s="397"/>
      <c r="T24" s="91"/>
      <c r="U24" s="309">
        <f t="shared" si="5"/>
        <v>0</v>
      </c>
      <c r="V24" s="91"/>
    </row>
    <row r="25" spans="1:22" s="43" customFormat="1" ht="18.75" customHeight="1">
      <c r="A25" s="131">
        <v>18</v>
      </c>
      <c r="B25" s="89"/>
      <c r="C25" s="89"/>
      <c r="D25" s="90"/>
      <c r="E25" s="90"/>
      <c r="F25" s="322"/>
      <c r="G25" s="323"/>
      <c r="H25" s="324"/>
      <c r="I25" s="90"/>
      <c r="J25" s="156"/>
      <c r="K25" s="325"/>
      <c r="L25" s="395">
        <f t="shared" si="0"/>
        <v>0</v>
      </c>
      <c r="M25" s="90"/>
      <c r="N25" s="134"/>
      <c r="O25" s="156">
        <f t="shared" si="1"/>
        <v>0</v>
      </c>
      <c r="P25" s="395">
        <f t="shared" si="2"/>
        <v>0</v>
      </c>
      <c r="Q25" s="396">
        <f t="shared" si="3"/>
        <v>0</v>
      </c>
      <c r="R25" s="309">
        <f t="shared" si="4"/>
        <v>0</v>
      </c>
      <c r="S25" s="397"/>
      <c r="T25" s="91"/>
      <c r="U25" s="309">
        <f t="shared" si="5"/>
        <v>0</v>
      </c>
      <c r="V25" s="91"/>
    </row>
    <row r="26" spans="1:22" s="43" customFormat="1" ht="18.75" customHeight="1">
      <c r="A26" s="131">
        <v>19</v>
      </c>
      <c r="B26" s="89"/>
      <c r="C26" s="89"/>
      <c r="D26" s="90"/>
      <c r="E26" s="90"/>
      <c r="F26" s="322"/>
      <c r="G26" s="323"/>
      <c r="H26" s="324"/>
      <c r="I26" s="90"/>
      <c r="J26" s="156"/>
      <c r="K26" s="325"/>
      <c r="L26" s="395">
        <f t="shared" si="0"/>
        <v>0</v>
      </c>
      <c r="M26" s="90"/>
      <c r="N26" s="134"/>
      <c r="O26" s="156">
        <f t="shared" si="1"/>
        <v>0</v>
      </c>
      <c r="P26" s="395">
        <f t="shared" si="2"/>
        <v>0</v>
      </c>
      <c r="Q26" s="396">
        <f t="shared" si="3"/>
        <v>0</v>
      </c>
      <c r="R26" s="309">
        <f t="shared" si="4"/>
        <v>0</v>
      </c>
      <c r="S26" s="397"/>
      <c r="T26" s="91"/>
      <c r="U26" s="309">
        <f t="shared" si="5"/>
        <v>0</v>
      </c>
      <c r="V26" s="91"/>
    </row>
    <row r="27" spans="1:22" s="43" customFormat="1" ht="18.75" customHeight="1">
      <c r="A27" s="131">
        <v>20</v>
      </c>
      <c r="B27" s="89"/>
      <c r="C27" s="89"/>
      <c r="D27" s="90"/>
      <c r="E27" s="90"/>
      <c r="F27" s="322"/>
      <c r="G27" s="323"/>
      <c r="H27" s="324"/>
      <c r="I27" s="90"/>
      <c r="J27" s="156"/>
      <c r="K27" s="325"/>
      <c r="L27" s="395">
        <f t="shared" si="0"/>
        <v>0</v>
      </c>
      <c r="M27" s="90"/>
      <c r="N27" s="134"/>
      <c r="O27" s="156">
        <f t="shared" si="1"/>
        <v>0</v>
      </c>
      <c r="P27" s="395">
        <f t="shared" si="2"/>
        <v>0</v>
      </c>
      <c r="Q27" s="396">
        <f t="shared" si="3"/>
        <v>0</v>
      </c>
      <c r="R27" s="309">
        <f t="shared" si="4"/>
        <v>0</v>
      </c>
      <c r="S27" s="397"/>
      <c r="T27" s="91"/>
      <c r="U27" s="309">
        <f t="shared" si="5"/>
        <v>0</v>
      </c>
      <c r="V27" s="91"/>
    </row>
    <row r="28" spans="1:22" s="43" customFormat="1" ht="18.75" customHeight="1">
      <c r="A28" s="131">
        <v>21</v>
      </c>
      <c r="B28" s="89"/>
      <c r="C28" s="89"/>
      <c r="D28" s="90"/>
      <c r="E28" s="90"/>
      <c r="F28" s="322"/>
      <c r="G28" s="323"/>
      <c r="H28" s="324"/>
      <c r="I28" s="90"/>
      <c r="J28" s="156"/>
      <c r="K28" s="325"/>
      <c r="L28" s="395">
        <f t="shared" si="0"/>
        <v>0</v>
      </c>
      <c r="M28" s="90"/>
      <c r="N28" s="134"/>
      <c r="O28" s="156">
        <f t="shared" si="1"/>
        <v>0</v>
      </c>
      <c r="P28" s="395">
        <f t="shared" si="2"/>
        <v>0</v>
      </c>
      <c r="Q28" s="396">
        <f t="shared" si="3"/>
        <v>0</v>
      </c>
      <c r="R28" s="309">
        <f t="shared" si="4"/>
        <v>0</v>
      </c>
      <c r="S28" s="397"/>
      <c r="T28" s="91"/>
      <c r="U28" s="309">
        <f t="shared" si="5"/>
        <v>0</v>
      </c>
      <c r="V28" s="91"/>
    </row>
    <row r="29" spans="1:22" s="43" customFormat="1" ht="18.75" customHeight="1">
      <c r="A29" s="131">
        <v>22</v>
      </c>
      <c r="B29" s="89"/>
      <c r="C29" s="89"/>
      <c r="D29" s="90"/>
      <c r="E29" s="90"/>
      <c r="F29" s="322"/>
      <c r="G29" s="323"/>
      <c r="H29" s="324"/>
      <c r="I29" s="90"/>
      <c r="J29" s="156"/>
      <c r="K29" s="325"/>
      <c r="L29" s="395">
        <f t="shared" si="0"/>
        <v>0</v>
      </c>
      <c r="M29" s="90"/>
      <c r="N29" s="134"/>
      <c r="O29" s="156">
        <f t="shared" si="1"/>
        <v>0</v>
      </c>
      <c r="P29" s="395">
        <f t="shared" si="2"/>
        <v>0</v>
      </c>
      <c r="Q29" s="396">
        <f t="shared" si="3"/>
        <v>0</v>
      </c>
      <c r="R29" s="309">
        <f t="shared" si="4"/>
        <v>0</v>
      </c>
      <c r="S29" s="397"/>
      <c r="T29" s="91"/>
      <c r="U29" s="309">
        <f t="shared" si="5"/>
        <v>0</v>
      </c>
      <c r="V29" s="91"/>
    </row>
    <row r="30" spans="1:22" s="43" customFormat="1" ht="18.75" customHeight="1">
      <c r="A30" s="131">
        <v>23</v>
      </c>
      <c r="B30" s="89"/>
      <c r="C30" s="89"/>
      <c r="D30" s="90"/>
      <c r="E30" s="90"/>
      <c r="F30" s="322"/>
      <c r="G30" s="323"/>
      <c r="H30" s="324"/>
      <c r="I30" s="90"/>
      <c r="J30" s="156"/>
      <c r="K30" s="325"/>
      <c r="L30" s="395">
        <f t="shared" si="0"/>
        <v>0</v>
      </c>
      <c r="M30" s="90"/>
      <c r="N30" s="134"/>
      <c r="O30" s="156">
        <f t="shared" si="1"/>
        <v>0</v>
      </c>
      <c r="P30" s="395">
        <f t="shared" si="2"/>
        <v>0</v>
      </c>
      <c r="Q30" s="396">
        <f t="shared" si="3"/>
        <v>0</v>
      </c>
      <c r="R30" s="309">
        <f t="shared" si="4"/>
        <v>0</v>
      </c>
      <c r="S30" s="397"/>
      <c r="T30" s="91"/>
      <c r="U30" s="309">
        <f t="shared" si="5"/>
        <v>0</v>
      </c>
      <c r="V30" s="91"/>
    </row>
    <row r="31" spans="1:22" s="43" customFormat="1" ht="18.75" customHeight="1">
      <c r="A31" s="131">
        <v>24</v>
      </c>
      <c r="B31" s="89"/>
      <c r="C31" s="89"/>
      <c r="D31" s="90"/>
      <c r="E31" s="90"/>
      <c r="F31" s="322"/>
      <c r="G31" s="323"/>
      <c r="H31" s="324"/>
      <c r="I31" s="90"/>
      <c r="J31" s="156"/>
      <c r="K31" s="325"/>
      <c r="L31" s="395">
        <f t="shared" si="0"/>
        <v>0</v>
      </c>
      <c r="M31" s="90"/>
      <c r="N31" s="134"/>
      <c r="O31" s="156">
        <f t="shared" si="1"/>
        <v>0</v>
      </c>
      <c r="P31" s="395">
        <f t="shared" si="2"/>
        <v>0</v>
      </c>
      <c r="Q31" s="396">
        <f t="shared" si="3"/>
        <v>0</v>
      </c>
      <c r="R31" s="309">
        <f t="shared" si="4"/>
        <v>0</v>
      </c>
      <c r="S31" s="397"/>
      <c r="T31" s="91"/>
      <c r="U31" s="309">
        <f t="shared" si="5"/>
        <v>0</v>
      </c>
      <c r="V31" s="91"/>
    </row>
    <row r="32" spans="1:22" ht="18.75" customHeight="1">
      <c r="A32" s="131">
        <v>25</v>
      </c>
      <c r="B32" s="89"/>
      <c r="C32" s="89"/>
      <c r="D32" s="90"/>
      <c r="E32" s="90"/>
      <c r="F32" s="322"/>
      <c r="G32" s="323"/>
      <c r="H32" s="324"/>
      <c r="I32" s="90"/>
      <c r="J32" s="156"/>
      <c r="K32" s="325"/>
      <c r="L32" s="395">
        <f t="shared" si="0"/>
        <v>0</v>
      </c>
      <c r="M32" s="90"/>
      <c r="N32" s="134"/>
      <c r="O32" s="156">
        <f t="shared" si="1"/>
        <v>0</v>
      </c>
      <c r="P32" s="395">
        <f t="shared" si="2"/>
        <v>0</v>
      </c>
      <c r="Q32" s="396">
        <f t="shared" si="3"/>
        <v>0</v>
      </c>
      <c r="R32" s="309">
        <f t="shared" si="4"/>
        <v>0</v>
      </c>
      <c r="S32" s="397"/>
      <c r="T32" s="91"/>
      <c r="U32" s="309">
        <f t="shared" si="5"/>
        <v>0</v>
      </c>
      <c r="V32" s="91"/>
    </row>
    <row r="33" spans="1:22" ht="18.75" customHeight="1">
      <c r="A33" s="131">
        <v>26</v>
      </c>
      <c r="B33" s="89"/>
      <c r="C33" s="89"/>
      <c r="D33" s="90"/>
      <c r="E33" s="90"/>
      <c r="F33" s="322"/>
      <c r="G33" s="323"/>
      <c r="H33" s="324"/>
      <c r="I33" s="90"/>
      <c r="J33" s="156"/>
      <c r="K33" s="325"/>
      <c r="L33" s="395">
        <f t="shared" si="0"/>
        <v>0</v>
      </c>
      <c r="M33" s="90"/>
      <c r="N33" s="134"/>
      <c r="O33" s="156">
        <f t="shared" si="1"/>
        <v>0</v>
      </c>
      <c r="P33" s="395">
        <f t="shared" si="2"/>
        <v>0</v>
      </c>
      <c r="Q33" s="396">
        <f t="shared" si="3"/>
        <v>0</v>
      </c>
      <c r="R33" s="309">
        <f t="shared" si="4"/>
        <v>0</v>
      </c>
      <c r="S33" s="397"/>
      <c r="T33" s="91"/>
      <c r="U33" s="309">
        <f t="shared" si="5"/>
        <v>0</v>
      </c>
      <c r="V33" s="91"/>
    </row>
    <row r="34" spans="1:22" ht="18.75" customHeight="1">
      <c r="A34" s="131">
        <v>27</v>
      </c>
      <c r="B34" s="89"/>
      <c r="C34" s="89"/>
      <c r="D34" s="90"/>
      <c r="E34" s="90"/>
      <c r="F34" s="322"/>
      <c r="G34" s="323"/>
      <c r="H34" s="324"/>
      <c r="I34" s="90"/>
      <c r="J34" s="156"/>
      <c r="K34" s="325"/>
      <c r="L34" s="395">
        <f t="shared" si="0"/>
        <v>0</v>
      </c>
      <c r="M34" s="90"/>
      <c r="N34" s="134"/>
      <c r="O34" s="156">
        <f t="shared" si="1"/>
        <v>0</v>
      </c>
      <c r="P34" s="395">
        <f t="shared" si="2"/>
        <v>0</v>
      </c>
      <c r="Q34" s="396">
        <f t="shared" si="3"/>
        <v>0</v>
      </c>
      <c r="R34" s="309">
        <f t="shared" si="4"/>
        <v>0</v>
      </c>
      <c r="S34" s="397"/>
      <c r="T34" s="91"/>
      <c r="U34" s="309">
        <f t="shared" si="5"/>
        <v>0</v>
      </c>
      <c r="V34" s="91"/>
    </row>
    <row r="35" spans="1:22" ht="18.75" customHeight="1">
      <c r="A35" s="131">
        <v>28</v>
      </c>
      <c r="B35" s="89"/>
      <c r="C35" s="89"/>
      <c r="D35" s="90"/>
      <c r="E35" s="90"/>
      <c r="F35" s="322"/>
      <c r="G35" s="323"/>
      <c r="H35" s="324"/>
      <c r="I35" s="90"/>
      <c r="J35" s="156"/>
      <c r="K35" s="325"/>
      <c r="L35" s="395">
        <f t="shared" si="0"/>
        <v>0</v>
      </c>
      <c r="M35" s="90"/>
      <c r="N35" s="134"/>
      <c r="O35" s="156">
        <f t="shared" si="1"/>
        <v>0</v>
      </c>
      <c r="P35" s="395">
        <f t="shared" si="2"/>
        <v>0</v>
      </c>
      <c r="Q35" s="396">
        <f t="shared" si="3"/>
        <v>0</v>
      </c>
      <c r="R35" s="309">
        <f t="shared" si="4"/>
        <v>0</v>
      </c>
      <c r="S35" s="397"/>
      <c r="T35" s="91"/>
      <c r="U35" s="309">
        <f t="shared" si="5"/>
        <v>0</v>
      </c>
      <c r="V35" s="91"/>
    </row>
    <row r="36" spans="1:22" ht="18.75" customHeight="1">
      <c r="A36" s="131">
        <v>29</v>
      </c>
      <c r="B36" s="89"/>
      <c r="C36" s="89"/>
      <c r="D36" s="90"/>
      <c r="E36" s="90"/>
      <c r="F36" s="322"/>
      <c r="G36" s="323"/>
      <c r="H36" s="324"/>
      <c r="I36" s="90"/>
      <c r="J36" s="156"/>
      <c r="K36" s="325"/>
      <c r="L36" s="395">
        <f t="shared" si="0"/>
        <v>0</v>
      </c>
      <c r="M36" s="90"/>
      <c r="N36" s="134"/>
      <c r="O36" s="156">
        <f t="shared" si="1"/>
        <v>0</v>
      </c>
      <c r="P36" s="395">
        <f t="shared" si="2"/>
        <v>0</v>
      </c>
      <c r="Q36" s="396">
        <f t="shared" si="3"/>
        <v>0</v>
      </c>
      <c r="R36" s="309">
        <f t="shared" si="4"/>
        <v>0</v>
      </c>
      <c r="S36" s="397"/>
      <c r="T36" s="91"/>
      <c r="U36" s="309">
        <f t="shared" si="5"/>
        <v>0</v>
      </c>
      <c r="V36" s="91"/>
    </row>
    <row r="37" spans="1:22" ht="18.75" customHeight="1">
      <c r="A37" s="131">
        <v>30</v>
      </c>
      <c r="B37" s="89"/>
      <c r="C37" s="89"/>
      <c r="D37" s="90"/>
      <c r="E37" s="90"/>
      <c r="F37" s="322"/>
      <c r="G37" s="323"/>
      <c r="H37" s="324"/>
      <c r="I37" s="90"/>
      <c r="J37" s="156"/>
      <c r="K37" s="325"/>
      <c r="L37" s="395">
        <f t="shared" si="0"/>
        <v>0</v>
      </c>
      <c r="M37" s="90"/>
      <c r="N37" s="134"/>
      <c r="O37" s="156">
        <f t="shared" si="1"/>
        <v>0</v>
      </c>
      <c r="P37" s="395">
        <f t="shared" si="2"/>
        <v>0</v>
      </c>
      <c r="Q37" s="396">
        <f t="shared" si="3"/>
        <v>0</v>
      </c>
      <c r="R37" s="309">
        <f t="shared" si="4"/>
        <v>0</v>
      </c>
      <c r="S37" s="397"/>
      <c r="T37" s="91"/>
      <c r="U37" s="309">
        <f t="shared" si="5"/>
        <v>0</v>
      </c>
      <c r="V37" s="91"/>
    </row>
    <row r="38" spans="1:22" ht="18.75" customHeight="1">
      <c r="A38" s="131">
        <v>31</v>
      </c>
      <c r="B38" s="89"/>
      <c r="C38" s="89"/>
      <c r="D38" s="90"/>
      <c r="E38" s="90"/>
      <c r="F38" s="322"/>
      <c r="G38" s="323"/>
      <c r="H38" s="324"/>
      <c r="I38" s="90"/>
      <c r="J38" s="156"/>
      <c r="K38" s="325"/>
      <c r="L38" s="395">
        <f t="shared" si="0"/>
        <v>0</v>
      </c>
      <c r="M38" s="90"/>
      <c r="N38" s="134"/>
      <c r="O38" s="156">
        <f t="shared" si="1"/>
        <v>0</v>
      </c>
      <c r="P38" s="395">
        <f t="shared" si="2"/>
        <v>0</v>
      </c>
      <c r="Q38" s="396">
        <f t="shared" si="3"/>
        <v>0</v>
      </c>
      <c r="R38" s="309">
        <f t="shared" si="4"/>
        <v>0</v>
      </c>
      <c r="S38" s="397"/>
      <c r="T38" s="91"/>
      <c r="U38" s="309">
        <f t="shared" si="5"/>
        <v>0</v>
      </c>
      <c r="V38" s="91"/>
    </row>
    <row r="39" spans="1:22" ht="18.75" customHeight="1">
      <c r="A39" s="131">
        <v>32</v>
      </c>
      <c r="B39" s="89"/>
      <c r="C39" s="89"/>
      <c r="D39" s="90"/>
      <c r="E39" s="90"/>
      <c r="F39" s="322"/>
      <c r="G39" s="323"/>
      <c r="H39" s="324"/>
      <c r="I39" s="90"/>
      <c r="J39" s="156"/>
      <c r="K39" s="325"/>
      <c r="L39" s="395">
        <f t="shared" si="0"/>
        <v>0</v>
      </c>
      <c r="M39" s="90"/>
      <c r="N39" s="134"/>
      <c r="O39" s="156">
        <f t="shared" si="1"/>
        <v>0</v>
      </c>
      <c r="P39" s="395">
        <f t="shared" si="2"/>
        <v>0</v>
      </c>
      <c r="Q39" s="396">
        <f t="shared" si="3"/>
        <v>0</v>
      </c>
      <c r="R39" s="309">
        <f t="shared" si="4"/>
        <v>0</v>
      </c>
      <c r="S39" s="397"/>
      <c r="T39" s="91"/>
      <c r="U39" s="309">
        <f t="shared" si="5"/>
        <v>0</v>
      </c>
      <c r="V39" s="91"/>
    </row>
    <row r="40" spans="1:22" ht="18.75" customHeight="1">
      <c r="A40" s="131">
        <v>33</v>
      </c>
      <c r="B40" s="89"/>
      <c r="C40" s="89"/>
      <c r="D40" s="90"/>
      <c r="E40" s="90"/>
      <c r="F40" s="322"/>
      <c r="G40" s="323"/>
      <c r="H40" s="324"/>
      <c r="I40" s="90"/>
      <c r="J40" s="156"/>
      <c r="K40" s="325"/>
      <c r="L40" s="395">
        <f t="shared" si="0"/>
        <v>0</v>
      </c>
      <c r="M40" s="90"/>
      <c r="N40" s="134"/>
      <c r="O40" s="156">
        <f t="shared" si="1"/>
        <v>0</v>
      </c>
      <c r="P40" s="395">
        <f t="shared" si="2"/>
        <v>0</v>
      </c>
      <c r="Q40" s="396">
        <f t="shared" si="3"/>
        <v>0</v>
      </c>
      <c r="R40" s="309">
        <f t="shared" si="4"/>
        <v>0</v>
      </c>
      <c r="S40" s="397"/>
      <c r="T40" s="91"/>
      <c r="U40" s="309">
        <f t="shared" si="5"/>
        <v>0</v>
      </c>
      <c r="V40" s="91"/>
    </row>
    <row r="41" spans="1:22" ht="18.75" customHeight="1">
      <c r="A41" s="131">
        <v>34</v>
      </c>
      <c r="B41" s="89"/>
      <c r="C41" s="89"/>
      <c r="D41" s="90"/>
      <c r="E41" s="90"/>
      <c r="F41" s="322"/>
      <c r="G41" s="323"/>
      <c r="H41" s="324"/>
      <c r="I41" s="90"/>
      <c r="J41" s="156"/>
      <c r="K41" s="325"/>
      <c r="L41" s="395">
        <f t="shared" si="0"/>
        <v>0</v>
      </c>
      <c r="M41" s="90"/>
      <c r="N41" s="134"/>
      <c r="O41" s="156">
        <f t="shared" si="1"/>
        <v>0</v>
      </c>
      <c r="P41" s="395">
        <f t="shared" si="2"/>
        <v>0</v>
      </c>
      <c r="Q41" s="396">
        <f t="shared" si="3"/>
        <v>0</v>
      </c>
      <c r="R41" s="309">
        <f t="shared" si="4"/>
        <v>0</v>
      </c>
      <c r="S41" s="397"/>
      <c r="T41" s="91"/>
      <c r="U41" s="309">
        <f t="shared" si="5"/>
        <v>0</v>
      </c>
      <c r="V41" s="91"/>
    </row>
    <row r="42" spans="1:22" ht="18.75" customHeight="1">
      <c r="A42" s="131">
        <v>35</v>
      </c>
      <c r="B42" s="89"/>
      <c r="C42" s="89"/>
      <c r="D42" s="90"/>
      <c r="E42" s="90"/>
      <c r="F42" s="322"/>
      <c r="G42" s="323"/>
      <c r="H42" s="324"/>
      <c r="I42" s="90"/>
      <c r="J42" s="156"/>
      <c r="K42" s="325"/>
      <c r="L42" s="395">
        <f t="shared" si="0"/>
        <v>0</v>
      </c>
      <c r="M42" s="90"/>
      <c r="N42" s="134"/>
      <c r="O42" s="156">
        <f t="shared" si="1"/>
        <v>0</v>
      </c>
      <c r="P42" s="395">
        <f t="shared" si="2"/>
        <v>0</v>
      </c>
      <c r="Q42" s="396">
        <f t="shared" si="3"/>
        <v>0</v>
      </c>
      <c r="R42" s="309">
        <f t="shared" si="4"/>
        <v>0</v>
      </c>
      <c r="S42" s="397"/>
      <c r="T42" s="91"/>
      <c r="U42" s="309">
        <f t="shared" si="5"/>
        <v>0</v>
      </c>
      <c r="V42" s="91"/>
    </row>
    <row r="43" spans="1:22" ht="18.75" customHeight="1">
      <c r="A43" s="131">
        <v>36</v>
      </c>
      <c r="B43" s="89"/>
      <c r="C43" s="89"/>
      <c r="D43" s="90"/>
      <c r="E43" s="90"/>
      <c r="F43" s="322"/>
      <c r="G43" s="323"/>
      <c r="H43" s="324"/>
      <c r="I43" s="90"/>
      <c r="J43" s="156"/>
      <c r="K43" s="325"/>
      <c r="L43" s="395">
        <f t="shared" si="0"/>
        <v>0</v>
      </c>
      <c r="M43" s="90"/>
      <c r="N43" s="134"/>
      <c r="O43" s="156">
        <f t="shared" si="1"/>
        <v>0</v>
      </c>
      <c r="P43" s="395">
        <f t="shared" si="2"/>
        <v>0</v>
      </c>
      <c r="Q43" s="396">
        <f t="shared" si="3"/>
        <v>0</v>
      </c>
      <c r="R43" s="309">
        <f t="shared" si="4"/>
        <v>0</v>
      </c>
      <c r="S43" s="397"/>
      <c r="T43" s="91"/>
      <c r="U43" s="309">
        <f t="shared" si="5"/>
        <v>0</v>
      </c>
      <c r="V43" s="91"/>
    </row>
    <row r="44" spans="1:22" ht="18.75" customHeight="1">
      <c r="A44" s="131">
        <v>37</v>
      </c>
      <c r="B44" s="89"/>
      <c r="C44" s="89"/>
      <c r="D44" s="90"/>
      <c r="E44" s="90"/>
      <c r="F44" s="322"/>
      <c r="G44" s="323"/>
      <c r="H44" s="324"/>
      <c r="I44" s="90"/>
      <c r="J44" s="156"/>
      <c r="K44" s="325"/>
      <c r="L44" s="395">
        <f t="shared" si="0"/>
        <v>0</v>
      </c>
      <c r="M44" s="90"/>
      <c r="N44" s="134"/>
      <c r="O44" s="156">
        <f t="shared" si="1"/>
        <v>0</v>
      </c>
      <c r="P44" s="395">
        <f t="shared" si="2"/>
        <v>0</v>
      </c>
      <c r="Q44" s="396">
        <f t="shared" si="3"/>
        <v>0</v>
      </c>
      <c r="R44" s="309">
        <f t="shared" si="4"/>
        <v>0</v>
      </c>
      <c r="S44" s="397"/>
      <c r="T44" s="91"/>
      <c r="U44" s="309">
        <f t="shared" si="5"/>
        <v>0</v>
      </c>
      <c r="V44" s="91"/>
    </row>
    <row r="45" spans="1:22" ht="18.75" customHeight="1">
      <c r="A45" s="131">
        <v>38</v>
      </c>
      <c r="B45" s="89"/>
      <c r="C45" s="89"/>
      <c r="D45" s="90"/>
      <c r="E45" s="90"/>
      <c r="F45" s="322"/>
      <c r="G45" s="323"/>
      <c r="H45" s="324"/>
      <c r="I45" s="90"/>
      <c r="J45" s="156"/>
      <c r="K45" s="325"/>
      <c r="L45" s="395">
        <f t="shared" si="0"/>
        <v>0</v>
      </c>
      <c r="M45" s="90"/>
      <c r="N45" s="134"/>
      <c r="O45" s="156">
        <f t="shared" si="1"/>
        <v>0</v>
      </c>
      <c r="P45" s="395">
        <f t="shared" si="2"/>
        <v>0</v>
      </c>
      <c r="Q45" s="396">
        <f t="shared" si="3"/>
        <v>0</v>
      </c>
      <c r="R45" s="309">
        <f t="shared" si="4"/>
        <v>0</v>
      </c>
      <c r="S45" s="397"/>
      <c r="T45" s="91"/>
      <c r="U45" s="309">
        <f t="shared" si="5"/>
        <v>0</v>
      </c>
      <c r="V45" s="91"/>
    </row>
    <row r="46" spans="1:22" ht="18.75" customHeight="1">
      <c r="A46" s="131">
        <v>39</v>
      </c>
      <c r="B46" s="89"/>
      <c r="C46" s="89"/>
      <c r="D46" s="90"/>
      <c r="E46" s="90"/>
      <c r="F46" s="322"/>
      <c r="G46" s="323"/>
      <c r="H46" s="324"/>
      <c r="I46" s="90"/>
      <c r="J46" s="156"/>
      <c r="K46" s="325"/>
      <c r="L46" s="395">
        <f t="shared" si="0"/>
        <v>0</v>
      </c>
      <c r="M46" s="90"/>
      <c r="N46" s="134"/>
      <c r="O46" s="156">
        <f t="shared" si="1"/>
        <v>0</v>
      </c>
      <c r="P46" s="395">
        <f t="shared" si="2"/>
        <v>0</v>
      </c>
      <c r="Q46" s="396">
        <f t="shared" si="3"/>
        <v>0</v>
      </c>
      <c r="R46" s="309">
        <f t="shared" si="4"/>
        <v>0</v>
      </c>
      <c r="S46" s="397"/>
      <c r="T46" s="91"/>
      <c r="U46" s="309">
        <f t="shared" si="5"/>
        <v>0</v>
      </c>
      <c r="V46" s="91"/>
    </row>
    <row r="47" spans="1:22" ht="18.75" customHeight="1">
      <c r="A47" s="131">
        <v>40</v>
      </c>
      <c r="B47" s="89"/>
      <c r="C47" s="89"/>
      <c r="D47" s="90"/>
      <c r="E47" s="90"/>
      <c r="F47" s="322"/>
      <c r="G47" s="323"/>
      <c r="H47" s="324"/>
      <c r="I47" s="90"/>
      <c r="J47" s="156"/>
      <c r="K47" s="325"/>
      <c r="L47" s="395">
        <f t="shared" si="0"/>
        <v>0</v>
      </c>
      <c r="M47" s="90"/>
      <c r="N47" s="134"/>
      <c r="O47" s="156">
        <f t="shared" si="1"/>
        <v>0</v>
      </c>
      <c r="P47" s="395">
        <f t="shared" si="2"/>
        <v>0</v>
      </c>
      <c r="Q47" s="396">
        <f t="shared" si="3"/>
        <v>0</v>
      </c>
      <c r="R47" s="309">
        <f t="shared" si="4"/>
        <v>0</v>
      </c>
      <c r="S47" s="397"/>
      <c r="T47" s="91"/>
      <c r="U47" s="309">
        <f t="shared" si="5"/>
        <v>0</v>
      </c>
      <c r="V47" s="91"/>
    </row>
    <row r="48" spans="1:22" ht="18.75" customHeight="1">
      <c r="A48" s="131">
        <v>41</v>
      </c>
      <c r="B48" s="89"/>
      <c r="C48" s="89"/>
      <c r="D48" s="90"/>
      <c r="E48" s="90"/>
      <c r="F48" s="322"/>
      <c r="G48" s="323"/>
      <c r="H48" s="324"/>
      <c r="I48" s="90"/>
      <c r="J48" s="156"/>
      <c r="K48" s="325"/>
      <c r="L48" s="395">
        <f t="shared" si="0"/>
        <v>0</v>
      </c>
      <c r="M48" s="90"/>
      <c r="N48" s="134"/>
      <c r="O48" s="156">
        <f t="shared" si="1"/>
        <v>0</v>
      </c>
      <c r="P48" s="395">
        <f t="shared" si="2"/>
        <v>0</v>
      </c>
      <c r="Q48" s="396">
        <f t="shared" si="3"/>
        <v>0</v>
      </c>
      <c r="R48" s="309">
        <f t="shared" si="4"/>
        <v>0</v>
      </c>
      <c r="S48" s="397"/>
      <c r="T48" s="91"/>
      <c r="U48" s="309">
        <f t="shared" si="5"/>
        <v>0</v>
      </c>
      <c r="V48" s="91"/>
    </row>
    <row r="49" spans="1:22" ht="18.75" customHeight="1">
      <c r="A49" s="131">
        <v>42</v>
      </c>
      <c r="B49" s="89"/>
      <c r="C49" s="89"/>
      <c r="D49" s="90"/>
      <c r="E49" s="90"/>
      <c r="F49" s="322"/>
      <c r="G49" s="323"/>
      <c r="H49" s="324"/>
      <c r="I49" s="90"/>
      <c r="J49" s="156"/>
      <c r="K49" s="325"/>
      <c r="L49" s="395">
        <f t="shared" si="0"/>
        <v>0</v>
      </c>
      <c r="M49" s="90"/>
      <c r="N49" s="134"/>
      <c r="O49" s="156">
        <f t="shared" si="1"/>
        <v>0</v>
      </c>
      <c r="P49" s="395">
        <f t="shared" si="2"/>
        <v>0</v>
      </c>
      <c r="Q49" s="396">
        <f t="shared" si="3"/>
        <v>0</v>
      </c>
      <c r="R49" s="309">
        <f t="shared" si="4"/>
        <v>0</v>
      </c>
      <c r="S49" s="397"/>
      <c r="T49" s="91"/>
      <c r="U49" s="309">
        <f t="shared" si="5"/>
        <v>0</v>
      </c>
      <c r="V49" s="91"/>
    </row>
    <row r="50" spans="1:22" ht="18.75" customHeight="1">
      <c r="A50" s="131">
        <v>43</v>
      </c>
      <c r="B50" s="89"/>
      <c r="C50" s="89"/>
      <c r="D50" s="90"/>
      <c r="E50" s="90"/>
      <c r="F50" s="322"/>
      <c r="G50" s="323"/>
      <c r="H50" s="324"/>
      <c r="I50" s="90"/>
      <c r="J50" s="156"/>
      <c r="K50" s="325"/>
      <c r="L50" s="395">
        <f t="shared" si="0"/>
        <v>0</v>
      </c>
      <c r="M50" s="90"/>
      <c r="N50" s="134"/>
      <c r="O50" s="156">
        <f t="shared" si="1"/>
        <v>0</v>
      </c>
      <c r="P50" s="395">
        <f t="shared" si="2"/>
        <v>0</v>
      </c>
      <c r="Q50" s="396">
        <f t="shared" si="3"/>
        <v>0</v>
      </c>
      <c r="R50" s="309">
        <f t="shared" si="4"/>
        <v>0</v>
      </c>
      <c r="S50" s="397"/>
      <c r="T50" s="91"/>
      <c r="U50" s="309">
        <f t="shared" si="5"/>
        <v>0</v>
      </c>
      <c r="V50" s="91"/>
    </row>
    <row r="51" spans="1:22" ht="18.75" customHeight="1">
      <c r="A51" s="131">
        <v>44</v>
      </c>
      <c r="B51" s="89"/>
      <c r="C51" s="89"/>
      <c r="D51" s="90"/>
      <c r="E51" s="90"/>
      <c r="F51" s="322"/>
      <c r="G51" s="323"/>
      <c r="H51" s="324"/>
      <c r="I51" s="90"/>
      <c r="J51" s="156"/>
      <c r="K51" s="325"/>
      <c r="L51" s="395">
        <f t="shared" si="0"/>
        <v>0</v>
      </c>
      <c r="M51" s="90"/>
      <c r="N51" s="134"/>
      <c r="O51" s="156">
        <f t="shared" si="1"/>
        <v>0</v>
      </c>
      <c r="P51" s="395">
        <f t="shared" si="2"/>
        <v>0</v>
      </c>
      <c r="Q51" s="396">
        <f t="shared" si="3"/>
        <v>0</v>
      </c>
      <c r="R51" s="309">
        <f t="shared" si="4"/>
        <v>0</v>
      </c>
      <c r="S51" s="397"/>
      <c r="T51" s="91"/>
      <c r="U51" s="309">
        <f t="shared" si="5"/>
        <v>0</v>
      </c>
      <c r="V51" s="91"/>
    </row>
    <row r="52" spans="1:22" ht="18.75" customHeight="1">
      <c r="A52" s="131">
        <v>45</v>
      </c>
      <c r="B52" s="89"/>
      <c r="C52" s="89"/>
      <c r="D52" s="90"/>
      <c r="E52" s="90"/>
      <c r="F52" s="322"/>
      <c r="G52" s="323"/>
      <c r="H52" s="324"/>
      <c r="I52" s="90"/>
      <c r="J52" s="156"/>
      <c r="K52" s="325"/>
      <c r="L52" s="395">
        <f t="shared" si="0"/>
        <v>0</v>
      </c>
      <c r="M52" s="90"/>
      <c r="N52" s="134"/>
      <c r="O52" s="156">
        <f t="shared" si="1"/>
        <v>0</v>
      </c>
      <c r="P52" s="395">
        <f t="shared" si="2"/>
        <v>0</v>
      </c>
      <c r="Q52" s="396">
        <f t="shared" si="3"/>
        <v>0</v>
      </c>
      <c r="R52" s="309">
        <f t="shared" si="4"/>
        <v>0</v>
      </c>
      <c r="S52" s="397"/>
      <c r="T52" s="91"/>
      <c r="U52" s="309">
        <f t="shared" si="5"/>
        <v>0</v>
      </c>
      <c r="V52" s="91"/>
    </row>
    <row r="53" spans="1:22" ht="18.75" customHeight="1">
      <c r="A53" s="131">
        <v>46</v>
      </c>
      <c r="B53" s="89"/>
      <c r="C53" s="89"/>
      <c r="D53" s="90"/>
      <c r="E53" s="90"/>
      <c r="F53" s="322"/>
      <c r="G53" s="323"/>
      <c r="H53" s="324"/>
      <c r="I53" s="90"/>
      <c r="J53" s="156"/>
      <c r="K53" s="325"/>
      <c r="L53" s="395">
        <f t="shared" si="0"/>
        <v>0</v>
      </c>
      <c r="M53" s="90"/>
      <c r="N53" s="134"/>
      <c r="O53" s="156">
        <f t="shared" si="1"/>
        <v>0</v>
      </c>
      <c r="P53" s="395">
        <f t="shared" si="2"/>
        <v>0</v>
      </c>
      <c r="Q53" s="396">
        <f t="shared" si="3"/>
        <v>0</v>
      </c>
      <c r="R53" s="309">
        <f t="shared" si="4"/>
        <v>0</v>
      </c>
      <c r="S53" s="397"/>
      <c r="T53" s="91"/>
      <c r="U53" s="309">
        <f t="shared" si="5"/>
        <v>0</v>
      </c>
      <c r="V53" s="91"/>
    </row>
    <row r="54" spans="1:22" ht="18.75" customHeight="1">
      <c r="A54" s="131">
        <v>47</v>
      </c>
      <c r="B54" s="89"/>
      <c r="C54" s="89"/>
      <c r="D54" s="90"/>
      <c r="E54" s="90"/>
      <c r="F54" s="322"/>
      <c r="G54" s="323"/>
      <c r="H54" s="324"/>
      <c r="I54" s="90"/>
      <c r="J54" s="156"/>
      <c r="K54" s="325"/>
      <c r="L54" s="395">
        <f t="shared" si="0"/>
        <v>0</v>
      </c>
      <c r="M54" s="90"/>
      <c r="N54" s="134"/>
      <c r="O54" s="156">
        <f t="shared" si="1"/>
        <v>0</v>
      </c>
      <c r="P54" s="395">
        <f t="shared" si="2"/>
        <v>0</v>
      </c>
      <c r="Q54" s="396">
        <f t="shared" si="3"/>
        <v>0</v>
      </c>
      <c r="R54" s="309">
        <f t="shared" si="4"/>
        <v>0</v>
      </c>
      <c r="S54" s="397"/>
      <c r="T54" s="91"/>
      <c r="U54" s="309">
        <f t="shared" si="5"/>
        <v>0</v>
      </c>
      <c r="V54" s="91"/>
    </row>
    <row r="55" spans="1:22" ht="18.75" customHeight="1">
      <c r="A55" s="131">
        <v>48</v>
      </c>
      <c r="B55" s="89"/>
      <c r="C55" s="89"/>
      <c r="D55" s="90"/>
      <c r="E55" s="90"/>
      <c r="F55" s="322"/>
      <c r="G55" s="323"/>
      <c r="H55" s="324"/>
      <c r="I55" s="90"/>
      <c r="J55" s="156"/>
      <c r="K55" s="325"/>
      <c r="L55" s="395">
        <f t="shared" si="0"/>
        <v>0</v>
      </c>
      <c r="M55" s="90"/>
      <c r="N55" s="134"/>
      <c r="O55" s="156">
        <f t="shared" si="1"/>
        <v>0</v>
      </c>
      <c r="P55" s="395">
        <f t="shared" si="2"/>
        <v>0</v>
      </c>
      <c r="Q55" s="396">
        <f t="shared" si="3"/>
        <v>0</v>
      </c>
      <c r="R55" s="309">
        <f t="shared" si="4"/>
        <v>0</v>
      </c>
      <c r="S55" s="397"/>
      <c r="T55" s="91"/>
      <c r="U55" s="309">
        <f t="shared" si="5"/>
        <v>0</v>
      </c>
      <c r="V55" s="91"/>
    </row>
    <row r="56" spans="1:22" ht="18.75" customHeight="1">
      <c r="A56" s="131">
        <v>49</v>
      </c>
      <c r="B56" s="89"/>
      <c r="C56" s="89"/>
      <c r="D56" s="90"/>
      <c r="E56" s="90"/>
      <c r="F56" s="322"/>
      <c r="G56" s="323"/>
      <c r="H56" s="324"/>
      <c r="I56" s="90"/>
      <c r="J56" s="156"/>
      <c r="K56" s="325"/>
      <c r="L56" s="395">
        <f t="shared" si="0"/>
        <v>0</v>
      </c>
      <c r="M56" s="90"/>
      <c r="N56" s="134"/>
      <c r="O56" s="156">
        <f t="shared" si="1"/>
        <v>0</v>
      </c>
      <c r="P56" s="395">
        <f t="shared" si="2"/>
        <v>0</v>
      </c>
      <c r="Q56" s="396">
        <f t="shared" si="3"/>
        <v>0</v>
      </c>
      <c r="R56" s="309">
        <f t="shared" si="4"/>
        <v>0</v>
      </c>
      <c r="S56" s="397"/>
      <c r="T56" s="91"/>
      <c r="U56" s="309">
        <f t="shared" si="5"/>
        <v>0</v>
      </c>
      <c r="V56" s="91"/>
    </row>
    <row r="57" spans="1:22" ht="18.75" customHeight="1">
      <c r="A57" s="131">
        <v>50</v>
      </c>
      <c r="B57" s="89"/>
      <c r="C57" s="89"/>
      <c r="D57" s="90"/>
      <c r="E57" s="90"/>
      <c r="F57" s="322"/>
      <c r="G57" s="323"/>
      <c r="H57" s="324"/>
      <c r="I57" s="90"/>
      <c r="J57" s="156"/>
      <c r="K57" s="325"/>
      <c r="L57" s="395">
        <f t="shared" si="0"/>
        <v>0</v>
      </c>
      <c r="M57" s="90"/>
      <c r="N57" s="134"/>
      <c r="O57" s="156">
        <f t="shared" si="1"/>
        <v>0</v>
      </c>
      <c r="P57" s="395">
        <f t="shared" si="2"/>
        <v>0</v>
      </c>
      <c r="Q57" s="396">
        <f t="shared" si="3"/>
        <v>0</v>
      </c>
      <c r="R57" s="309">
        <f t="shared" si="4"/>
        <v>0</v>
      </c>
      <c r="S57" s="397"/>
      <c r="T57" s="91"/>
      <c r="U57" s="309">
        <f t="shared" si="5"/>
        <v>0</v>
      </c>
      <c r="V57" s="91"/>
    </row>
    <row r="58" spans="1:22" ht="18.75" customHeight="1">
      <c r="A58" s="131">
        <v>51</v>
      </c>
      <c r="B58" s="89"/>
      <c r="C58" s="89"/>
      <c r="D58" s="90"/>
      <c r="E58" s="90"/>
      <c r="F58" s="322"/>
      <c r="G58" s="323"/>
      <c r="H58" s="324"/>
      <c r="I58" s="90"/>
      <c r="J58" s="156"/>
      <c r="K58" s="325"/>
      <c r="L58" s="395">
        <f t="shared" si="0"/>
        <v>0</v>
      </c>
      <c r="M58" s="90"/>
      <c r="N58" s="134"/>
      <c r="O58" s="156">
        <f t="shared" si="1"/>
        <v>0</v>
      </c>
      <c r="P58" s="395">
        <f t="shared" si="2"/>
        <v>0</v>
      </c>
      <c r="Q58" s="396">
        <f t="shared" si="3"/>
        <v>0</v>
      </c>
      <c r="R58" s="309">
        <f t="shared" si="4"/>
        <v>0</v>
      </c>
      <c r="S58" s="397"/>
      <c r="T58" s="91"/>
      <c r="U58" s="309">
        <f t="shared" si="5"/>
        <v>0</v>
      </c>
      <c r="V58" s="91"/>
    </row>
    <row r="59" spans="1:22" ht="18.75" customHeight="1">
      <c r="A59" s="131">
        <v>52</v>
      </c>
      <c r="B59" s="89"/>
      <c r="C59" s="89"/>
      <c r="D59" s="90"/>
      <c r="E59" s="90"/>
      <c r="F59" s="322"/>
      <c r="G59" s="323"/>
      <c r="H59" s="324"/>
      <c r="I59" s="90"/>
      <c r="J59" s="156"/>
      <c r="K59" s="325"/>
      <c r="L59" s="395">
        <f t="shared" si="0"/>
        <v>0</v>
      </c>
      <c r="M59" s="90"/>
      <c r="N59" s="134"/>
      <c r="O59" s="156">
        <f t="shared" si="1"/>
        <v>0</v>
      </c>
      <c r="P59" s="395">
        <f t="shared" si="2"/>
        <v>0</v>
      </c>
      <c r="Q59" s="396">
        <f t="shared" si="3"/>
        <v>0</v>
      </c>
      <c r="R59" s="309">
        <f t="shared" si="4"/>
        <v>0</v>
      </c>
      <c r="S59" s="397"/>
      <c r="T59" s="91"/>
      <c r="U59" s="309">
        <f t="shared" si="5"/>
        <v>0</v>
      </c>
      <c r="V59" s="91"/>
    </row>
    <row r="60" spans="1:22" ht="18.75" customHeight="1">
      <c r="A60" s="131">
        <v>53</v>
      </c>
      <c r="B60" s="89"/>
      <c r="C60" s="89"/>
      <c r="D60" s="90"/>
      <c r="E60" s="90"/>
      <c r="F60" s="322"/>
      <c r="G60" s="323"/>
      <c r="H60" s="324"/>
      <c r="I60" s="90"/>
      <c r="J60" s="156"/>
      <c r="K60" s="325"/>
      <c r="L60" s="395">
        <f t="shared" si="0"/>
        <v>0</v>
      </c>
      <c r="M60" s="90"/>
      <c r="N60" s="134"/>
      <c r="O60" s="156">
        <f t="shared" si="1"/>
        <v>0</v>
      </c>
      <c r="P60" s="395">
        <f t="shared" si="2"/>
        <v>0</v>
      </c>
      <c r="Q60" s="396">
        <f t="shared" si="3"/>
        <v>0</v>
      </c>
      <c r="R60" s="309">
        <f t="shared" si="4"/>
        <v>0</v>
      </c>
      <c r="S60" s="397"/>
      <c r="T60" s="91"/>
      <c r="U60" s="309">
        <f t="shared" si="5"/>
        <v>0</v>
      </c>
      <c r="V60" s="91"/>
    </row>
    <row r="61" spans="1:22" ht="18.75" customHeight="1">
      <c r="A61" s="131">
        <v>54</v>
      </c>
      <c r="B61" s="89"/>
      <c r="C61" s="89"/>
      <c r="D61" s="90"/>
      <c r="E61" s="90"/>
      <c r="F61" s="322"/>
      <c r="G61" s="323"/>
      <c r="H61" s="324"/>
      <c r="I61" s="90"/>
      <c r="J61" s="156"/>
      <c r="K61" s="325"/>
      <c r="L61" s="395">
        <f t="shared" si="0"/>
        <v>0</v>
      </c>
      <c r="M61" s="90"/>
      <c r="N61" s="134"/>
      <c r="O61" s="156">
        <f t="shared" si="1"/>
        <v>0</v>
      </c>
      <c r="P61" s="395">
        <f t="shared" si="2"/>
        <v>0</v>
      </c>
      <c r="Q61" s="396">
        <f t="shared" si="3"/>
        <v>0</v>
      </c>
      <c r="R61" s="309">
        <f t="shared" si="4"/>
        <v>0</v>
      </c>
      <c r="S61" s="397"/>
      <c r="T61" s="91"/>
      <c r="U61" s="309">
        <f t="shared" si="5"/>
        <v>0</v>
      </c>
      <c r="V61" s="91"/>
    </row>
    <row r="62" spans="1:22" ht="18.75" customHeight="1">
      <c r="A62" s="131">
        <v>55</v>
      </c>
      <c r="B62" s="89"/>
      <c r="C62" s="89"/>
      <c r="D62" s="90"/>
      <c r="E62" s="90"/>
      <c r="F62" s="322"/>
      <c r="G62" s="323"/>
      <c r="H62" s="324"/>
      <c r="I62" s="90"/>
      <c r="J62" s="156"/>
      <c r="K62" s="325"/>
      <c r="L62" s="395">
        <f t="shared" si="0"/>
        <v>0</v>
      </c>
      <c r="M62" s="90"/>
      <c r="N62" s="134"/>
      <c r="O62" s="156">
        <f t="shared" si="1"/>
        <v>0</v>
      </c>
      <c r="P62" s="395">
        <f t="shared" si="2"/>
        <v>0</v>
      </c>
      <c r="Q62" s="396">
        <f t="shared" si="3"/>
        <v>0</v>
      </c>
      <c r="R62" s="309">
        <f t="shared" si="4"/>
        <v>0</v>
      </c>
      <c r="S62" s="397"/>
      <c r="T62" s="91"/>
      <c r="U62" s="309">
        <f t="shared" si="5"/>
        <v>0</v>
      </c>
      <c r="V62" s="91"/>
    </row>
    <row r="63" spans="1:22" ht="18.75" customHeight="1">
      <c r="A63" s="131">
        <v>56</v>
      </c>
      <c r="B63" s="89"/>
      <c r="C63" s="89"/>
      <c r="D63" s="90"/>
      <c r="E63" s="90"/>
      <c r="F63" s="322"/>
      <c r="G63" s="323"/>
      <c r="H63" s="324"/>
      <c r="I63" s="90"/>
      <c r="J63" s="156"/>
      <c r="K63" s="325"/>
      <c r="L63" s="395">
        <f t="shared" si="0"/>
        <v>0</v>
      </c>
      <c r="M63" s="90"/>
      <c r="N63" s="134"/>
      <c r="O63" s="156">
        <f t="shared" si="1"/>
        <v>0</v>
      </c>
      <c r="P63" s="395">
        <f t="shared" si="2"/>
        <v>0</v>
      </c>
      <c r="Q63" s="396">
        <f t="shared" si="3"/>
        <v>0</v>
      </c>
      <c r="R63" s="309">
        <f t="shared" si="4"/>
        <v>0</v>
      </c>
      <c r="S63" s="397"/>
      <c r="T63" s="91"/>
      <c r="U63" s="309">
        <f t="shared" si="5"/>
        <v>0</v>
      </c>
      <c r="V63" s="91"/>
    </row>
    <row r="64" spans="1:22" ht="18.75" customHeight="1">
      <c r="A64" s="131">
        <v>57</v>
      </c>
      <c r="B64" s="89"/>
      <c r="C64" s="89"/>
      <c r="D64" s="90"/>
      <c r="E64" s="90"/>
      <c r="F64" s="322"/>
      <c r="G64" s="323"/>
      <c r="H64" s="324"/>
      <c r="I64" s="90"/>
      <c r="J64" s="156"/>
      <c r="K64" s="325"/>
      <c r="L64" s="395">
        <f t="shared" si="0"/>
        <v>0</v>
      </c>
      <c r="M64" s="90"/>
      <c r="N64" s="134"/>
      <c r="O64" s="156">
        <f t="shared" si="1"/>
        <v>0</v>
      </c>
      <c r="P64" s="395">
        <f t="shared" si="2"/>
        <v>0</v>
      </c>
      <c r="Q64" s="396">
        <f t="shared" si="3"/>
        <v>0</v>
      </c>
      <c r="R64" s="309">
        <f t="shared" si="4"/>
        <v>0</v>
      </c>
      <c r="S64" s="397"/>
      <c r="T64" s="91"/>
      <c r="U64" s="309">
        <f t="shared" si="5"/>
        <v>0</v>
      </c>
      <c r="V64" s="91"/>
    </row>
    <row r="65" spans="1:22" ht="18.75" customHeight="1">
      <c r="A65" s="131">
        <v>58</v>
      </c>
      <c r="B65" s="89"/>
      <c r="C65" s="89"/>
      <c r="D65" s="90"/>
      <c r="E65" s="90"/>
      <c r="F65" s="322"/>
      <c r="G65" s="323"/>
      <c r="H65" s="324"/>
      <c r="I65" s="90"/>
      <c r="J65" s="156"/>
      <c r="K65" s="325"/>
      <c r="L65" s="395">
        <f t="shared" si="0"/>
        <v>0</v>
      </c>
      <c r="M65" s="90"/>
      <c r="N65" s="134"/>
      <c r="O65" s="156">
        <f t="shared" si="1"/>
        <v>0</v>
      </c>
      <c r="P65" s="395">
        <f t="shared" si="2"/>
        <v>0</v>
      </c>
      <c r="Q65" s="396">
        <f t="shared" si="3"/>
        <v>0</v>
      </c>
      <c r="R65" s="309">
        <f t="shared" si="4"/>
        <v>0</v>
      </c>
      <c r="S65" s="397"/>
      <c r="T65" s="91"/>
      <c r="U65" s="309">
        <f t="shared" si="5"/>
        <v>0</v>
      </c>
      <c r="V65" s="91"/>
    </row>
    <row r="66" spans="1:22" ht="18.75" customHeight="1">
      <c r="A66" s="131">
        <v>59</v>
      </c>
      <c r="B66" s="89"/>
      <c r="C66" s="89"/>
      <c r="D66" s="90"/>
      <c r="E66" s="90"/>
      <c r="F66" s="322"/>
      <c r="G66" s="323"/>
      <c r="H66" s="324"/>
      <c r="I66" s="90"/>
      <c r="J66" s="156"/>
      <c r="K66" s="325"/>
      <c r="L66" s="395">
        <f t="shared" si="0"/>
        <v>0</v>
      </c>
      <c r="M66" s="90"/>
      <c r="N66" s="134"/>
      <c r="O66" s="156">
        <f t="shared" si="1"/>
        <v>0</v>
      </c>
      <c r="P66" s="395">
        <f t="shared" si="2"/>
        <v>0</v>
      </c>
      <c r="Q66" s="396">
        <f t="shared" si="3"/>
        <v>0</v>
      </c>
      <c r="R66" s="309">
        <f t="shared" si="4"/>
        <v>0</v>
      </c>
      <c r="S66" s="397"/>
      <c r="T66" s="91"/>
      <c r="U66" s="309">
        <f t="shared" si="5"/>
        <v>0</v>
      </c>
      <c r="V66" s="91"/>
    </row>
    <row r="67" spans="1:22" ht="18.75" customHeight="1">
      <c r="A67" s="131">
        <v>60</v>
      </c>
      <c r="B67" s="89"/>
      <c r="C67" s="89"/>
      <c r="D67" s="90"/>
      <c r="E67" s="90"/>
      <c r="F67" s="322"/>
      <c r="G67" s="323"/>
      <c r="H67" s="324"/>
      <c r="I67" s="90"/>
      <c r="J67" s="156"/>
      <c r="K67" s="325"/>
      <c r="L67" s="395">
        <f t="shared" si="0"/>
        <v>0</v>
      </c>
      <c r="M67" s="90"/>
      <c r="N67" s="134"/>
      <c r="O67" s="156">
        <f t="shared" si="1"/>
        <v>0</v>
      </c>
      <c r="P67" s="395">
        <f t="shared" si="2"/>
        <v>0</v>
      </c>
      <c r="Q67" s="396">
        <f t="shared" si="3"/>
        <v>0</v>
      </c>
      <c r="R67" s="309">
        <f t="shared" si="4"/>
        <v>0</v>
      </c>
      <c r="S67" s="397"/>
      <c r="T67" s="91"/>
      <c r="U67" s="309">
        <f t="shared" si="5"/>
        <v>0</v>
      </c>
      <c r="V67" s="91"/>
    </row>
    <row r="68" spans="1:22" ht="19.5" customHeight="1">
      <c r="A68" s="131">
        <v>61</v>
      </c>
      <c r="B68" s="89"/>
      <c r="C68" s="89"/>
      <c r="D68" s="90"/>
      <c r="E68" s="90"/>
      <c r="F68" s="322"/>
      <c r="G68" s="323"/>
      <c r="H68" s="324"/>
      <c r="I68" s="90"/>
      <c r="J68" s="156"/>
      <c r="K68" s="325"/>
      <c r="L68" s="395">
        <f t="shared" si="0"/>
        <v>0</v>
      </c>
      <c r="M68" s="90"/>
      <c r="N68" s="134"/>
      <c r="O68" s="156">
        <f t="shared" si="1"/>
        <v>0</v>
      </c>
      <c r="P68" s="395">
        <f t="shared" si="2"/>
        <v>0</v>
      </c>
      <c r="Q68" s="396">
        <f t="shared" si="3"/>
        <v>0</v>
      </c>
      <c r="R68" s="309">
        <f t="shared" si="4"/>
        <v>0</v>
      </c>
      <c r="S68" s="397"/>
      <c r="T68" s="91"/>
      <c r="U68" s="309">
        <f t="shared" si="5"/>
        <v>0</v>
      </c>
      <c r="V68" s="91"/>
    </row>
    <row r="69" spans="1:22" ht="19.5" customHeight="1">
      <c r="A69" s="131">
        <v>62</v>
      </c>
      <c r="B69" s="89"/>
      <c r="C69" s="89"/>
      <c r="D69" s="90"/>
      <c r="E69" s="90"/>
      <c r="F69" s="322"/>
      <c r="G69" s="323"/>
      <c r="H69" s="324"/>
      <c r="I69" s="90"/>
      <c r="J69" s="156"/>
      <c r="K69" s="325"/>
      <c r="L69" s="395">
        <f t="shared" si="0"/>
        <v>0</v>
      </c>
      <c r="M69" s="90"/>
      <c r="N69" s="134"/>
      <c r="O69" s="156">
        <f t="shared" si="1"/>
        <v>0</v>
      </c>
      <c r="P69" s="395">
        <f t="shared" si="2"/>
        <v>0</v>
      </c>
      <c r="Q69" s="396">
        <f t="shared" si="3"/>
        <v>0</v>
      </c>
      <c r="R69" s="309">
        <f t="shared" si="4"/>
        <v>0</v>
      </c>
      <c r="S69" s="397"/>
      <c r="T69" s="91"/>
      <c r="U69" s="309">
        <f t="shared" si="5"/>
        <v>0</v>
      </c>
      <c r="V69" s="91"/>
    </row>
    <row r="70" spans="1:22" ht="19.5" customHeight="1">
      <c r="A70" s="131">
        <v>63</v>
      </c>
      <c r="B70" s="89"/>
      <c r="C70" s="89"/>
      <c r="D70" s="90"/>
      <c r="E70" s="90"/>
      <c r="F70" s="322"/>
      <c r="G70" s="323"/>
      <c r="H70" s="324"/>
      <c r="I70" s="90"/>
      <c r="J70" s="156"/>
      <c r="K70" s="325"/>
      <c r="L70" s="395">
        <f t="shared" si="0"/>
        <v>0</v>
      </c>
      <c r="M70" s="90"/>
      <c r="N70" s="134"/>
      <c r="O70" s="156">
        <f t="shared" si="1"/>
        <v>0</v>
      </c>
      <c r="P70" s="395">
        <f t="shared" si="2"/>
        <v>0</v>
      </c>
      <c r="Q70" s="396">
        <f t="shared" si="3"/>
        <v>0</v>
      </c>
      <c r="R70" s="309">
        <f t="shared" si="4"/>
        <v>0</v>
      </c>
      <c r="S70" s="397"/>
      <c r="T70" s="91"/>
      <c r="U70" s="309">
        <f t="shared" si="5"/>
        <v>0</v>
      </c>
      <c r="V70" s="91"/>
    </row>
    <row r="71" spans="1:22" ht="19.5" customHeight="1">
      <c r="A71" s="131">
        <v>64</v>
      </c>
      <c r="B71" s="89"/>
      <c r="C71" s="89"/>
      <c r="D71" s="90"/>
      <c r="E71" s="90"/>
      <c r="F71" s="322"/>
      <c r="G71" s="323"/>
      <c r="H71" s="324"/>
      <c r="I71" s="90"/>
      <c r="J71" s="156"/>
      <c r="K71" s="325"/>
      <c r="L71" s="395">
        <f t="shared" si="0"/>
        <v>0</v>
      </c>
      <c r="M71" s="90"/>
      <c r="N71" s="134"/>
      <c r="O71" s="156">
        <f t="shared" si="1"/>
        <v>0</v>
      </c>
      <c r="P71" s="395">
        <f t="shared" si="2"/>
        <v>0</v>
      </c>
      <c r="Q71" s="396">
        <f t="shared" si="3"/>
        <v>0</v>
      </c>
      <c r="R71" s="309">
        <f t="shared" si="4"/>
        <v>0</v>
      </c>
      <c r="S71" s="397"/>
      <c r="T71" s="91"/>
      <c r="U71" s="309">
        <f t="shared" si="5"/>
        <v>0</v>
      </c>
      <c r="V71" s="91"/>
    </row>
    <row r="72" spans="1:22" ht="19.5" customHeight="1">
      <c r="A72" s="131">
        <v>65</v>
      </c>
      <c r="B72" s="89"/>
      <c r="C72" s="89"/>
      <c r="D72" s="90"/>
      <c r="E72" s="90"/>
      <c r="F72" s="322"/>
      <c r="G72" s="323"/>
      <c r="H72" s="324"/>
      <c r="I72" s="90"/>
      <c r="J72" s="156"/>
      <c r="K72" s="325"/>
      <c r="L72" s="395">
        <f t="shared" si="0"/>
        <v>0</v>
      </c>
      <c r="M72" s="90"/>
      <c r="N72" s="134"/>
      <c r="O72" s="156">
        <f t="shared" si="1"/>
        <v>0</v>
      </c>
      <c r="P72" s="395">
        <f t="shared" si="2"/>
        <v>0</v>
      </c>
      <c r="Q72" s="396">
        <f t="shared" si="3"/>
        <v>0</v>
      </c>
      <c r="R72" s="309">
        <f t="shared" si="4"/>
        <v>0</v>
      </c>
      <c r="S72" s="397"/>
      <c r="T72" s="91"/>
      <c r="U72" s="309">
        <f t="shared" si="5"/>
        <v>0</v>
      </c>
      <c r="V72" s="91"/>
    </row>
    <row r="73" spans="1:22" ht="19.5" customHeight="1">
      <c r="A73" s="131">
        <v>66</v>
      </c>
      <c r="B73" s="89"/>
      <c r="C73" s="89"/>
      <c r="D73" s="90"/>
      <c r="E73" s="90"/>
      <c r="F73" s="322"/>
      <c r="G73" s="323"/>
      <c r="H73" s="324"/>
      <c r="I73" s="90"/>
      <c r="J73" s="156"/>
      <c r="K73" s="325"/>
      <c r="L73" s="395">
        <f aca="true" t="shared" si="6" ref="L73:L87">IF(OR(OR(B73="",C73="",D73=""),OR(G73="",H73="",I73="")),,IF(T73="DA",1,IF(T73="WC",2,IF(T73="A",3,999))))</f>
        <v>0</v>
      </c>
      <c r="M73" s="90"/>
      <c r="N73" s="134"/>
      <c r="O73" s="156">
        <f aca="true" t="shared" si="7" ref="O73:O87">IF(OR(OR(B73="",C73="",D73=""),OR(G73="",H73="",I73="")),,IF(AND(OR(F73="DA",F73="SE",F73="Q"),OR(N73="DA",N73="SE",N73="Q")),"1",IF(OR(OR(F73="DA",F73="SE",F73="Q"),OR(N73="DA",N73="SE",N73="Q")),"2","3")))</f>
        <v>0</v>
      </c>
      <c r="P73" s="395">
        <f aca="true" t="shared" si="8" ref="P73:P87">IF(OR(OR(B73="",C73="",D73=""),OR(G73="",H73="",I73="")),,IF(AND(E73&gt;0,M73&gt;0),"a",IF(OR(E73&gt;0,M73&gt;0),"b","c")))</f>
        <v>0</v>
      </c>
      <c r="Q73" s="396">
        <f aca="true" t="shared" si="9" ref="Q73:Q87">IF(OR(OR(B73="",C73="",D73=""),OR(G73="",H73="",I73="")),,O73&amp;P73)</f>
        <v>0</v>
      </c>
      <c r="R73" s="309">
        <f aca="true" t="shared" si="10" ref="R73:R87">IF(OR(OR(B73="",C73="",D73=""),OR(G73="",H73="",I73="")),,IF(OR(E73&gt;0,M73&gt;0),E73+M73))</f>
        <v>0</v>
      </c>
      <c r="S73" s="397"/>
      <c r="T73" s="91"/>
      <c r="U73" s="309">
        <f aca="true" t="shared" si="11" ref="U73:U87">IF(OR(OR(B73="",C73="",D73=""),OR(G73="",H73="",I73="")),,IF(AND(E73&gt;0,M73&gt;0),E73+M73,))</f>
        <v>0</v>
      </c>
      <c r="V73" s="91"/>
    </row>
    <row r="74" spans="1:22" ht="19.5" customHeight="1">
      <c r="A74" s="131">
        <v>67</v>
      </c>
      <c r="B74" s="89"/>
      <c r="C74" s="89"/>
      <c r="D74" s="90"/>
      <c r="E74" s="90"/>
      <c r="F74" s="322"/>
      <c r="G74" s="323"/>
      <c r="H74" s="324"/>
      <c r="I74" s="90"/>
      <c r="J74" s="156"/>
      <c r="K74" s="325"/>
      <c r="L74" s="395">
        <f t="shared" si="6"/>
        <v>0</v>
      </c>
      <c r="M74" s="90"/>
      <c r="N74" s="134"/>
      <c r="O74" s="156">
        <f t="shared" si="7"/>
        <v>0</v>
      </c>
      <c r="P74" s="395">
        <f t="shared" si="8"/>
        <v>0</v>
      </c>
      <c r="Q74" s="396">
        <f t="shared" si="9"/>
        <v>0</v>
      </c>
      <c r="R74" s="309">
        <f t="shared" si="10"/>
        <v>0</v>
      </c>
      <c r="S74" s="397"/>
      <c r="T74" s="91"/>
      <c r="U74" s="309">
        <f t="shared" si="11"/>
        <v>0</v>
      </c>
      <c r="V74" s="91"/>
    </row>
    <row r="75" spans="1:22" ht="19.5" customHeight="1">
      <c r="A75" s="131">
        <v>68</v>
      </c>
      <c r="B75" s="89"/>
      <c r="C75" s="89"/>
      <c r="D75" s="90"/>
      <c r="E75" s="90"/>
      <c r="F75" s="322"/>
      <c r="G75" s="323"/>
      <c r="H75" s="324"/>
      <c r="I75" s="90"/>
      <c r="J75" s="156"/>
      <c r="K75" s="325"/>
      <c r="L75" s="395">
        <f t="shared" si="6"/>
        <v>0</v>
      </c>
      <c r="M75" s="90"/>
      <c r="N75" s="134"/>
      <c r="O75" s="156">
        <f t="shared" si="7"/>
        <v>0</v>
      </c>
      <c r="P75" s="395">
        <f t="shared" si="8"/>
        <v>0</v>
      </c>
      <c r="Q75" s="396">
        <f t="shared" si="9"/>
        <v>0</v>
      </c>
      <c r="R75" s="309">
        <f t="shared" si="10"/>
        <v>0</v>
      </c>
      <c r="S75" s="397"/>
      <c r="T75" s="91"/>
      <c r="U75" s="309">
        <f t="shared" si="11"/>
        <v>0</v>
      </c>
      <c r="V75" s="91"/>
    </row>
    <row r="76" spans="1:22" ht="19.5" customHeight="1">
      <c r="A76" s="131">
        <v>69</v>
      </c>
      <c r="B76" s="89"/>
      <c r="C76" s="89"/>
      <c r="D76" s="90"/>
      <c r="E76" s="90"/>
      <c r="F76" s="322"/>
      <c r="G76" s="323"/>
      <c r="H76" s="324"/>
      <c r="I76" s="90"/>
      <c r="J76" s="156"/>
      <c r="K76" s="325"/>
      <c r="L76" s="395">
        <f t="shared" si="6"/>
        <v>0</v>
      </c>
      <c r="M76" s="90"/>
      <c r="N76" s="134"/>
      <c r="O76" s="156">
        <f t="shared" si="7"/>
        <v>0</v>
      </c>
      <c r="P76" s="395">
        <f t="shared" si="8"/>
        <v>0</v>
      </c>
      <c r="Q76" s="396">
        <f t="shared" si="9"/>
        <v>0</v>
      </c>
      <c r="R76" s="309">
        <f t="shared" si="10"/>
        <v>0</v>
      </c>
      <c r="S76" s="397"/>
      <c r="T76" s="91"/>
      <c r="U76" s="309">
        <f t="shared" si="11"/>
        <v>0</v>
      </c>
      <c r="V76" s="91"/>
    </row>
    <row r="77" spans="1:22" ht="19.5" customHeight="1">
      <c r="A77" s="131">
        <v>70</v>
      </c>
      <c r="B77" s="89"/>
      <c r="C77" s="89"/>
      <c r="D77" s="90"/>
      <c r="E77" s="90"/>
      <c r="F77" s="322"/>
      <c r="G77" s="323"/>
      <c r="H77" s="324"/>
      <c r="I77" s="90"/>
      <c r="J77" s="156"/>
      <c r="K77" s="325"/>
      <c r="L77" s="395">
        <f t="shared" si="6"/>
        <v>0</v>
      </c>
      <c r="M77" s="90"/>
      <c r="N77" s="134"/>
      <c r="O77" s="156">
        <f t="shared" si="7"/>
        <v>0</v>
      </c>
      <c r="P77" s="395">
        <f t="shared" si="8"/>
        <v>0</v>
      </c>
      <c r="Q77" s="396">
        <f t="shared" si="9"/>
        <v>0</v>
      </c>
      <c r="R77" s="309">
        <f t="shared" si="10"/>
        <v>0</v>
      </c>
      <c r="S77" s="397"/>
      <c r="T77" s="91"/>
      <c r="U77" s="309">
        <f t="shared" si="11"/>
        <v>0</v>
      </c>
      <c r="V77" s="91"/>
    </row>
    <row r="78" spans="1:22" ht="19.5" customHeight="1">
      <c r="A78" s="131">
        <v>71</v>
      </c>
      <c r="B78" s="89"/>
      <c r="C78" s="89"/>
      <c r="D78" s="90"/>
      <c r="E78" s="90"/>
      <c r="F78" s="322"/>
      <c r="G78" s="323"/>
      <c r="H78" s="324"/>
      <c r="I78" s="90"/>
      <c r="J78" s="156"/>
      <c r="K78" s="325"/>
      <c r="L78" s="395">
        <f t="shared" si="6"/>
        <v>0</v>
      </c>
      <c r="M78" s="90"/>
      <c r="N78" s="134"/>
      <c r="O78" s="156">
        <f t="shared" si="7"/>
        <v>0</v>
      </c>
      <c r="P78" s="395">
        <f t="shared" si="8"/>
        <v>0</v>
      </c>
      <c r="Q78" s="396">
        <f t="shared" si="9"/>
        <v>0</v>
      </c>
      <c r="R78" s="309">
        <f t="shared" si="10"/>
        <v>0</v>
      </c>
      <c r="S78" s="397"/>
      <c r="T78" s="91"/>
      <c r="U78" s="309">
        <f t="shared" si="11"/>
        <v>0</v>
      </c>
      <c r="V78" s="91"/>
    </row>
    <row r="79" spans="1:22" ht="19.5" customHeight="1">
      <c r="A79" s="131">
        <v>72</v>
      </c>
      <c r="B79" s="89"/>
      <c r="C79" s="89"/>
      <c r="D79" s="90"/>
      <c r="E79" s="90"/>
      <c r="F79" s="322"/>
      <c r="G79" s="323"/>
      <c r="H79" s="324"/>
      <c r="I79" s="90"/>
      <c r="J79" s="156"/>
      <c r="K79" s="325"/>
      <c r="L79" s="395">
        <f t="shared" si="6"/>
        <v>0</v>
      </c>
      <c r="M79" s="90"/>
      <c r="N79" s="134"/>
      <c r="O79" s="156">
        <f t="shared" si="7"/>
        <v>0</v>
      </c>
      <c r="P79" s="395">
        <f t="shared" si="8"/>
        <v>0</v>
      </c>
      <c r="Q79" s="396">
        <f t="shared" si="9"/>
        <v>0</v>
      </c>
      <c r="R79" s="309">
        <f t="shared" si="10"/>
        <v>0</v>
      </c>
      <c r="S79" s="397"/>
      <c r="T79" s="91"/>
      <c r="U79" s="309">
        <f t="shared" si="11"/>
        <v>0</v>
      </c>
      <c r="V79" s="91"/>
    </row>
    <row r="80" spans="1:22" ht="19.5" customHeight="1">
      <c r="A80" s="131">
        <v>73</v>
      </c>
      <c r="B80" s="89"/>
      <c r="C80" s="89"/>
      <c r="D80" s="90"/>
      <c r="E80" s="90"/>
      <c r="F80" s="322"/>
      <c r="G80" s="323"/>
      <c r="H80" s="324"/>
      <c r="I80" s="90"/>
      <c r="J80" s="156"/>
      <c r="K80" s="325"/>
      <c r="L80" s="395">
        <f t="shared" si="6"/>
        <v>0</v>
      </c>
      <c r="M80" s="90"/>
      <c r="N80" s="134"/>
      <c r="O80" s="156">
        <f t="shared" si="7"/>
        <v>0</v>
      </c>
      <c r="P80" s="395">
        <f t="shared" si="8"/>
        <v>0</v>
      </c>
      <c r="Q80" s="396">
        <f t="shared" si="9"/>
        <v>0</v>
      </c>
      <c r="R80" s="309">
        <f t="shared" si="10"/>
        <v>0</v>
      </c>
      <c r="S80" s="397"/>
      <c r="T80" s="91"/>
      <c r="U80" s="309">
        <f t="shared" si="11"/>
        <v>0</v>
      </c>
      <c r="V80" s="91"/>
    </row>
    <row r="81" spans="1:22" ht="19.5" customHeight="1">
      <c r="A81" s="131">
        <v>74</v>
      </c>
      <c r="B81" s="89"/>
      <c r="C81" s="89"/>
      <c r="D81" s="90"/>
      <c r="E81" s="90"/>
      <c r="F81" s="322"/>
      <c r="G81" s="323"/>
      <c r="H81" s="324"/>
      <c r="I81" s="90"/>
      <c r="J81" s="156"/>
      <c r="K81" s="325"/>
      <c r="L81" s="395">
        <f t="shared" si="6"/>
        <v>0</v>
      </c>
      <c r="M81" s="90"/>
      <c r="N81" s="134"/>
      <c r="O81" s="156">
        <f t="shared" si="7"/>
        <v>0</v>
      </c>
      <c r="P81" s="395">
        <f t="shared" si="8"/>
        <v>0</v>
      </c>
      <c r="Q81" s="396">
        <f t="shared" si="9"/>
        <v>0</v>
      </c>
      <c r="R81" s="309">
        <f t="shared" si="10"/>
        <v>0</v>
      </c>
      <c r="S81" s="397"/>
      <c r="T81" s="91"/>
      <c r="U81" s="309">
        <f t="shared" si="11"/>
        <v>0</v>
      </c>
      <c r="V81" s="91"/>
    </row>
    <row r="82" spans="1:22" ht="19.5" customHeight="1">
      <c r="A82" s="131">
        <v>75</v>
      </c>
      <c r="B82" s="89"/>
      <c r="C82" s="89"/>
      <c r="D82" s="90"/>
      <c r="E82" s="90"/>
      <c r="F82" s="322"/>
      <c r="G82" s="323"/>
      <c r="H82" s="324"/>
      <c r="I82" s="90"/>
      <c r="J82" s="156"/>
      <c r="K82" s="325"/>
      <c r="L82" s="395">
        <f t="shared" si="6"/>
        <v>0</v>
      </c>
      <c r="M82" s="90"/>
      <c r="N82" s="134"/>
      <c r="O82" s="156">
        <f t="shared" si="7"/>
        <v>0</v>
      </c>
      <c r="P82" s="395">
        <f t="shared" si="8"/>
        <v>0</v>
      </c>
      <c r="Q82" s="396">
        <f t="shared" si="9"/>
        <v>0</v>
      </c>
      <c r="R82" s="309">
        <f t="shared" si="10"/>
        <v>0</v>
      </c>
      <c r="S82" s="397"/>
      <c r="T82" s="91"/>
      <c r="U82" s="309">
        <f t="shared" si="11"/>
        <v>0</v>
      </c>
      <c r="V82" s="91"/>
    </row>
    <row r="83" spans="1:22" ht="19.5" customHeight="1">
      <c r="A83" s="131">
        <v>76</v>
      </c>
      <c r="B83" s="89"/>
      <c r="C83" s="89"/>
      <c r="D83" s="90"/>
      <c r="E83" s="90"/>
      <c r="F83" s="322"/>
      <c r="G83" s="323"/>
      <c r="H83" s="324"/>
      <c r="I83" s="90"/>
      <c r="J83" s="156"/>
      <c r="K83" s="325"/>
      <c r="L83" s="395">
        <f t="shared" si="6"/>
        <v>0</v>
      </c>
      <c r="M83" s="90"/>
      <c r="N83" s="134"/>
      <c r="O83" s="156">
        <f t="shared" si="7"/>
        <v>0</v>
      </c>
      <c r="P83" s="395">
        <f t="shared" si="8"/>
        <v>0</v>
      </c>
      <c r="Q83" s="396">
        <f t="shared" si="9"/>
        <v>0</v>
      </c>
      <c r="R83" s="309">
        <f t="shared" si="10"/>
        <v>0</v>
      </c>
      <c r="S83" s="397"/>
      <c r="T83" s="91"/>
      <c r="U83" s="309">
        <f t="shared" si="11"/>
        <v>0</v>
      </c>
      <c r="V83" s="91"/>
    </row>
    <row r="84" spans="1:22" ht="19.5" customHeight="1">
      <c r="A84" s="131">
        <v>77</v>
      </c>
      <c r="B84" s="89"/>
      <c r="C84" s="89"/>
      <c r="D84" s="90"/>
      <c r="E84" s="90"/>
      <c r="F84" s="322"/>
      <c r="G84" s="323"/>
      <c r="H84" s="324"/>
      <c r="I84" s="90"/>
      <c r="J84" s="156"/>
      <c r="K84" s="325"/>
      <c r="L84" s="395">
        <f t="shared" si="6"/>
        <v>0</v>
      </c>
      <c r="M84" s="90"/>
      <c r="N84" s="134"/>
      <c r="O84" s="156">
        <f t="shared" si="7"/>
        <v>0</v>
      </c>
      <c r="P84" s="395">
        <f t="shared" si="8"/>
        <v>0</v>
      </c>
      <c r="Q84" s="396">
        <f t="shared" si="9"/>
        <v>0</v>
      </c>
      <c r="R84" s="309">
        <f t="shared" si="10"/>
        <v>0</v>
      </c>
      <c r="S84" s="397"/>
      <c r="T84" s="91"/>
      <c r="U84" s="309">
        <f t="shared" si="11"/>
        <v>0</v>
      </c>
      <c r="V84" s="91"/>
    </row>
    <row r="85" spans="1:22" ht="19.5" customHeight="1">
      <c r="A85" s="131">
        <v>78</v>
      </c>
      <c r="B85" s="89"/>
      <c r="C85" s="89"/>
      <c r="D85" s="90"/>
      <c r="E85" s="90"/>
      <c r="F85" s="322"/>
      <c r="G85" s="323"/>
      <c r="H85" s="324"/>
      <c r="I85" s="90"/>
      <c r="J85" s="156"/>
      <c r="K85" s="325"/>
      <c r="L85" s="395">
        <f t="shared" si="6"/>
        <v>0</v>
      </c>
      <c r="M85" s="90"/>
      <c r="N85" s="134"/>
      <c r="O85" s="156">
        <f t="shared" si="7"/>
        <v>0</v>
      </c>
      <c r="P85" s="395">
        <f t="shared" si="8"/>
        <v>0</v>
      </c>
      <c r="Q85" s="396">
        <f t="shared" si="9"/>
        <v>0</v>
      </c>
      <c r="R85" s="309">
        <f t="shared" si="10"/>
        <v>0</v>
      </c>
      <c r="S85" s="397"/>
      <c r="T85" s="91"/>
      <c r="U85" s="309">
        <f t="shared" si="11"/>
        <v>0</v>
      </c>
      <c r="V85" s="91"/>
    </row>
    <row r="86" spans="1:22" ht="19.5" customHeight="1">
      <c r="A86" s="131">
        <v>79</v>
      </c>
      <c r="B86" s="89"/>
      <c r="C86" s="89"/>
      <c r="D86" s="90"/>
      <c r="E86" s="90"/>
      <c r="F86" s="322"/>
      <c r="G86" s="323"/>
      <c r="H86" s="324"/>
      <c r="I86" s="90"/>
      <c r="J86" s="156"/>
      <c r="K86" s="325"/>
      <c r="L86" s="395">
        <f t="shared" si="6"/>
        <v>0</v>
      </c>
      <c r="M86" s="90"/>
      <c r="N86" s="134"/>
      <c r="O86" s="156">
        <f t="shared" si="7"/>
        <v>0</v>
      </c>
      <c r="P86" s="395">
        <f t="shared" si="8"/>
        <v>0</v>
      </c>
      <c r="Q86" s="396">
        <f t="shared" si="9"/>
        <v>0</v>
      </c>
      <c r="R86" s="309">
        <f t="shared" si="10"/>
        <v>0</v>
      </c>
      <c r="S86" s="397"/>
      <c r="T86" s="91"/>
      <c r="U86" s="309">
        <f t="shared" si="11"/>
        <v>0</v>
      </c>
      <c r="V86" s="91"/>
    </row>
    <row r="87" spans="1:22" ht="19.5" customHeight="1">
      <c r="A87" s="131">
        <v>80</v>
      </c>
      <c r="B87" s="89"/>
      <c r="C87" s="89"/>
      <c r="D87" s="90"/>
      <c r="E87" s="90"/>
      <c r="F87" s="322"/>
      <c r="G87" s="323"/>
      <c r="H87" s="324"/>
      <c r="I87" s="90"/>
      <c r="J87" s="156"/>
      <c r="K87" s="325"/>
      <c r="L87" s="395">
        <f t="shared" si="6"/>
        <v>0</v>
      </c>
      <c r="M87" s="90"/>
      <c r="N87" s="134"/>
      <c r="O87" s="156">
        <f t="shared" si="7"/>
        <v>0</v>
      </c>
      <c r="P87" s="395">
        <f t="shared" si="8"/>
        <v>0</v>
      </c>
      <c r="Q87" s="396">
        <f t="shared" si="9"/>
        <v>0</v>
      </c>
      <c r="R87" s="309">
        <f t="shared" si="10"/>
        <v>0</v>
      </c>
      <c r="S87" s="397"/>
      <c r="T87" s="91"/>
      <c r="U87" s="309">
        <f t="shared" si="11"/>
        <v>0</v>
      </c>
      <c r="V87" s="91"/>
    </row>
  </sheetData>
  <mergeCells count="4">
    <mergeCell ref="A5:B5"/>
    <mergeCell ref="B6:F6"/>
    <mergeCell ref="G6:N6"/>
    <mergeCell ref="Q6:V6"/>
  </mergeCells>
  <printOptions horizontalCentered="1"/>
  <pageMargins left="0.35" right="0.35" top="0.39" bottom="0.39" header="0" footer="0"/>
  <pageSetup horizontalDpi="200" verticalDpi="200" orientation="landscape" paperSize="9"/>
  <rowBreaks count="4" manualBreakCount="4">
    <brk id="27" max="255" man="1"/>
    <brk id="47" max="255" man="1"/>
    <brk id="67" max="255" man="1"/>
    <brk id="87" max="255" man="1"/>
  </rowBreaks>
  <drawing r:id="rId2"/>
  <legacyDrawing r:id="rId1"/>
</worksheet>
</file>

<file path=xl/worksheets/sheet7.xml><?xml version="1.0" encoding="utf-8"?>
<worksheet xmlns="http://schemas.openxmlformats.org/spreadsheetml/2006/main" xmlns:r="http://schemas.openxmlformats.org/officeDocument/2006/relationships">
  <sheetPr codeName="Sheet32">
    <pageSetUpPr fitToPage="1"/>
  </sheetPr>
  <dimension ref="A1:T79"/>
  <sheetViews>
    <sheetView showGridLines="0" showZeros="0" workbookViewId="0" topLeftCell="A1">
      <selection activeCell="J1" sqref="J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60" customWidth="1"/>
    <col min="10" max="10" width="10.7109375" style="0" customWidth="1"/>
    <col min="11" max="11" width="1.7109375" style="160" customWidth="1"/>
    <col min="12" max="12" width="10.7109375" style="0" customWidth="1"/>
    <col min="13" max="13" width="1.7109375" style="161" customWidth="1"/>
    <col min="14" max="14" width="10.7109375" style="0" customWidth="1"/>
    <col min="15" max="15" width="1.7109375" style="160" customWidth="1"/>
    <col min="16" max="16" width="10.7109375" style="0" customWidth="1"/>
    <col min="17" max="17" width="1.7109375" style="161" customWidth="1"/>
    <col min="19" max="19" width="8.7109375" style="0" customWidth="1"/>
    <col min="20" max="20" width="8.8515625" style="0" hidden="1" customWidth="1"/>
    <col min="21" max="21" width="5.7109375" style="0" customWidth="1"/>
  </cols>
  <sheetData>
    <row r="1" spans="1:17" s="162" customFormat="1" ht="21.75" customHeight="1">
      <c r="A1" s="75">
        <f>'Week SetUp'!$A$6</f>
        <v>0</v>
      </c>
      <c r="B1" s="164"/>
      <c r="I1" s="163"/>
      <c r="J1" s="326"/>
      <c r="K1" s="326"/>
      <c r="L1" s="327"/>
      <c r="M1" s="163"/>
      <c r="N1" s="163"/>
      <c r="O1" s="163"/>
      <c r="Q1" s="163"/>
    </row>
    <row r="2" spans="1:17" s="92" customFormat="1" ht="12.75">
      <c r="A2" s="78" t="str">
        <f>'Week SetUp'!$A$8</f>
        <v>ITF Junior Circuit</v>
      </c>
      <c r="B2" s="78"/>
      <c r="C2" s="78"/>
      <c r="D2" s="78"/>
      <c r="E2" s="78"/>
      <c r="F2" s="167"/>
      <c r="I2" s="161"/>
      <c r="J2" s="326" t="s">
        <v>43</v>
      </c>
      <c r="K2" s="326"/>
      <c r="L2" s="326"/>
      <c r="M2" s="161"/>
      <c r="O2" s="161"/>
      <c r="Q2" s="161"/>
    </row>
    <row r="3" spans="1:17" s="19" customFormat="1" ht="10.5" customHeight="1">
      <c r="A3" s="59" t="s">
        <v>12</v>
      </c>
      <c r="B3" s="59"/>
      <c r="C3" s="59"/>
      <c r="D3" s="59"/>
      <c r="E3" s="59"/>
      <c r="F3" s="59" t="s">
        <v>6</v>
      </c>
      <c r="G3" s="59"/>
      <c r="H3" s="59"/>
      <c r="I3" s="328"/>
      <c r="J3" s="60" t="s">
        <v>7</v>
      </c>
      <c r="K3" s="170"/>
      <c r="L3" s="68" t="s">
        <v>18</v>
      </c>
      <c r="M3" s="328"/>
      <c r="N3" s="59"/>
      <c r="O3" s="328"/>
      <c r="P3" s="59"/>
      <c r="Q3" s="329" t="s">
        <v>8</v>
      </c>
    </row>
    <row r="4" spans="1:17" s="37" customFormat="1" ht="11.25" customHeight="1" thickBot="1">
      <c r="A4" s="412">
        <f>'Week SetUp'!$A$10</f>
        <v>0</v>
      </c>
      <c r="B4" s="412"/>
      <c r="C4" s="412"/>
      <c r="D4" s="171"/>
      <c r="E4" s="171"/>
      <c r="F4" s="172">
        <f>'Week SetUp'!$C$10</f>
        <v>0</v>
      </c>
      <c r="G4" s="330"/>
      <c r="H4" s="171"/>
      <c r="I4" s="331"/>
      <c r="J4" s="174">
        <f>'Week SetUp'!$D$10</f>
        <v>0</v>
      </c>
      <c r="K4" s="173"/>
      <c r="L4" s="88">
        <f>'Week SetUp'!$A$12</f>
        <v>0</v>
      </c>
      <c r="M4" s="331"/>
      <c r="N4" s="171"/>
      <c r="O4" s="331"/>
      <c r="P4" s="171"/>
      <c r="Q4" s="70">
        <f>'Week SetUp'!$E$10</f>
        <v>0</v>
      </c>
    </row>
    <row r="5" spans="1:17" s="19" customFormat="1" ht="9.75">
      <c r="A5" s="332"/>
      <c r="B5" s="62" t="s">
        <v>44</v>
      </c>
      <c r="C5" s="62" t="str">
        <f>IF(OR(F2="Week 3",F2="Masters"),"CP","Rank")</f>
        <v>Rank</v>
      </c>
      <c r="D5" s="62" t="s">
        <v>46</v>
      </c>
      <c r="E5" s="64" t="s">
        <v>47</v>
      </c>
      <c r="F5" s="64" t="s">
        <v>14</v>
      </c>
      <c r="G5" s="64"/>
      <c r="H5" s="64" t="s">
        <v>48</v>
      </c>
      <c r="I5" s="64"/>
      <c r="J5" s="62" t="s">
        <v>49</v>
      </c>
      <c r="K5" s="333"/>
      <c r="L5" s="62" t="s">
        <v>50</v>
      </c>
      <c r="M5" s="333"/>
      <c r="N5" s="62" t="s">
        <v>51</v>
      </c>
      <c r="O5" s="333"/>
      <c r="P5" s="62" t="s">
        <v>88</v>
      </c>
      <c r="Q5" s="334"/>
    </row>
    <row r="6" spans="1:17" s="19" customFormat="1" ht="3.75" customHeight="1" thickBot="1">
      <c r="A6" s="335"/>
      <c r="B6" s="83"/>
      <c r="C6" s="83"/>
      <c r="D6" s="83"/>
      <c r="E6" s="22"/>
      <c r="F6" s="22"/>
      <c r="G6" s="84"/>
      <c r="H6" s="22"/>
      <c r="I6" s="140"/>
      <c r="J6" s="83"/>
      <c r="K6" s="140"/>
      <c r="L6" s="83"/>
      <c r="M6" s="140"/>
      <c r="N6" s="83"/>
      <c r="O6" s="140"/>
      <c r="P6" s="83"/>
      <c r="Q6" s="169"/>
    </row>
    <row r="7" spans="1:20" s="48" customFormat="1" ht="10.5" customHeight="1">
      <c r="A7" s="336">
        <v>1</v>
      </c>
      <c r="B7" s="190">
        <f>IF($D7="","",VLOOKUP($D7,'g18 Do Main Draw Prep'!$A$7:$V$23,20))</f>
      </c>
      <c r="C7" s="190">
        <f>IF($D7="","",VLOOKUP($D7,'g18 Do Main Draw Prep'!$A$7:$V$23,21))</f>
      </c>
      <c r="D7" s="191"/>
      <c r="E7" s="192">
        <f>UPPER(IF($D7="","",VLOOKUP($D7,'g18 Do Main Draw Prep'!$A$7:$V$23,2)))</f>
      </c>
      <c r="F7" s="192">
        <f>IF($D7="","",VLOOKUP($D7,'g18 Do Main Draw Prep'!$A$7:$V$23,3))</f>
      </c>
      <c r="G7" s="337"/>
      <c r="H7" s="192">
        <f>IF($D7="","",VLOOKUP($D7,'g18 Do Main Draw Prep'!$A$7:$V$23,4))</f>
      </c>
      <c r="I7" s="338"/>
      <c r="J7" s="195"/>
      <c r="K7" s="197"/>
      <c r="L7" s="195"/>
      <c r="M7" s="197"/>
      <c r="N7" s="195"/>
      <c r="O7" s="197"/>
      <c r="P7" s="195"/>
      <c r="Q7" s="198"/>
      <c r="R7" s="201"/>
      <c r="T7" s="202" t="e">
        <f>#REF!</f>
        <v>#REF!</v>
      </c>
    </row>
    <row r="8" spans="1:20" s="48" customFormat="1" ht="9" customHeight="1">
      <c r="A8" s="288"/>
      <c r="B8" s="339"/>
      <c r="C8" s="339"/>
      <c r="D8" s="339"/>
      <c r="E8" s="192">
        <f>UPPER(IF($D7="","",VLOOKUP($D7,'g18 Do Main Draw Prep'!$A$7:$V$23,7)))</f>
      </c>
      <c r="F8" s="192">
        <f>IF($D7="","",VLOOKUP($D7,'g18 Do Main Draw Prep'!$A$7:$V$23,8))</f>
      </c>
      <c r="G8" s="337"/>
      <c r="H8" s="192">
        <f>IF($D7="","",VLOOKUP($D7,'g18 Do Main Draw Prep'!$A$7:$V$23,9))</f>
      </c>
      <c r="I8" s="340"/>
      <c r="J8" s="187">
        <f>IF(I8="a",E7,IF(I8="b",E9,""))</f>
      </c>
      <c r="K8" s="197"/>
      <c r="L8" s="195"/>
      <c r="M8" s="197"/>
      <c r="N8" s="195"/>
      <c r="O8" s="197"/>
      <c r="P8" s="195"/>
      <c r="Q8" s="198"/>
      <c r="R8" s="201"/>
      <c r="T8" s="210" t="e">
        <f>#REF!</f>
        <v>#REF!</v>
      </c>
    </row>
    <row r="9" spans="1:20" s="48" customFormat="1" ht="9" customHeight="1">
      <c r="A9" s="288"/>
      <c r="B9" s="204"/>
      <c r="C9" s="204"/>
      <c r="D9" s="204"/>
      <c r="E9" s="189"/>
      <c r="F9" s="189"/>
      <c r="G9" s="84"/>
      <c r="H9" s="189"/>
      <c r="I9" s="341"/>
      <c r="J9" s="342">
        <f>UPPER(IF(OR(I10="a",I10="as"),E7,IF(OR(I10="b",I10="bs"),E11,)))</f>
      </c>
      <c r="K9" s="343"/>
      <c r="L9" s="195"/>
      <c r="M9" s="197"/>
      <c r="N9" s="195"/>
      <c r="O9" s="197"/>
      <c r="P9" s="195"/>
      <c r="Q9" s="198"/>
      <c r="R9" s="201"/>
      <c r="T9" s="210" t="e">
        <f>#REF!</f>
        <v>#REF!</v>
      </c>
    </row>
    <row r="10" spans="1:20" s="48" customFormat="1" ht="9" customHeight="1">
      <c r="A10" s="288"/>
      <c r="B10" s="204"/>
      <c r="C10" s="204"/>
      <c r="D10" s="204"/>
      <c r="E10" s="189"/>
      <c r="F10" s="189"/>
      <c r="G10" s="84"/>
      <c r="H10" s="207" t="s">
        <v>15</v>
      </c>
      <c r="I10" s="216"/>
      <c r="J10" s="344">
        <f>UPPER(IF(OR(I10="a",I10="as"),E8,IF(OR(I10="b",I10="bs"),E12,)))</f>
      </c>
      <c r="K10" s="345"/>
      <c r="L10" s="195"/>
      <c r="M10" s="197"/>
      <c r="N10" s="195"/>
      <c r="O10" s="197"/>
      <c r="P10" s="195"/>
      <c r="Q10" s="198"/>
      <c r="R10" s="201"/>
      <c r="T10" s="210" t="e">
        <f>#REF!</f>
        <v>#REF!</v>
      </c>
    </row>
    <row r="11" spans="1:20" s="48" customFormat="1" ht="9" customHeight="1">
      <c r="A11" s="288">
        <v>2</v>
      </c>
      <c r="B11" s="190">
        <f>IF($D11="","",VLOOKUP($D11,'g18 Do Main Draw Prep'!$A$7:$V$23,20))</f>
      </c>
      <c r="C11" s="190">
        <f>IF($D11="","",VLOOKUP($D11,'g18 Do Main Draw Prep'!$A$7:$V$23,21))</f>
      </c>
      <c r="D11" s="191"/>
      <c r="E11" s="211">
        <f>UPPER(IF($D11="","",VLOOKUP($D11,'g18 Do Main Draw Prep'!$A$7:$V$23,2)))</f>
      </c>
      <c r="F11" s="211">
        <f>IF($D11="","",VLOOKUP($D11,'g18 Do Main Draw Prep'!$A$7:$V$23,3))</f>
      </c>
      <c r="G11" s="346"/>
      <c r="H11" s="211">
        <f>IF($D11="","",VLOOKUP($D11,'g18 Do Main Draw Prep'!$A$7:$V$23,4))</f>
      </c>
      <c r="I11" s="347"/>
      <c r="J11" s="195"/>
      <c r="K11" s="348"/>
      <c r="L11" s="231"/>
      <c r="M11" s="343"/>
      <c r="N11" s="195"/>
      <c r="O11" s="197"/>
      <c r="P11" s="195"/>
      <c r="Q11" s="198"/>
      <c r="R11" s="201"/>
      <c r="T11" s="210" t="e">
        <f>#REF!</f>
        <v>#REF!</v>
      </c>
    </row>
    <row r="12" spans="1:20" s="48" customFormat="1" ht="9" customHeight="1">
      <c r="A12" s="288"/>
      <c r="B12" s="339"/>
      <c r="C12" s="339"/>
      <c r="D12" s="339"/>
      <c r="E12" s="211">
        <f>UPPER(IF($D11="","",VLOOKUP($D11,'g18 Do Main Draw Prep'!$A$7:$V$23,7)))</f>
      </c>
      <c r="F12" s="211">
        <f>IF($D11="","",VLOOKUP($D11,'g18 Do Main Draw Prep'!$A$7:$V$23,8))</f>
      </c>
      <c r="G12" s="346"/>
      <c r="H12" s="211">
        <f>IF($D11="","",VLOOKUP($D11,'g18 Do Main Draw Prep'!$A$7:$V$23,9))</f>
      </c>
      <c r="I12" s="340"/>
      <c r="J12" s="195"/>
      <c r="K12" s="348"/>
      <c r="L12" s="293"/>
      <c r="M12" s="349"/>
      <c r="N12" s="195"/>
      <c r="O12" s="197"/>
      <c r="P12" s="195"/>
      <c r="Q12" s="198"/>
      <c r="R12" s="201"/>
      <c r="T12" s="210" t="e">
        <f>#REF!</f>
        <v>#REF!</v>
      </c>
    </row>
    <row r="13" spans="1:20" s="48" customFormat="1" ht="9" customHeight="1">
      <c r="A13" s="288"/>
      <c r="B13" s="204"/>
      <c r="C13" s="204"/>
      <c r="D13" s="214"/>
      <c r="E13" s="189"/>
      <c r="F13" s="189"/>
      <c r="G13" s="84"/>
      <c r="H13" s="189"/>
      <c r="I13" s="350"/>
      <c r="J13" s="195"/>
      <c r="K13" s="341"/>
      <c r="L13" s="342">
        <f>UPPER(IF(OR(K14="a",K14="as"),J9,IF(OR(K14="b",K14="bs"),J17,)))</f>
      </c>
      <c r="M13" s="197"/>
      <c r="N13" s="195"/>
      <c r="O13" s="197"/>
      <c r="P13" s="195"/>
      <c r="Q13" s="198"/>
      <c r="R13" s="201"/>
      <c r="T13" s="210" t="e">
        <f>#REF!</f>
        <v>#REF!</v>
      </c>
    </row>
    <row r="14" spans="1:20" s="48" customFormat="1" ht="9" customHeight="1">
      <c r="A14" s="288"/>
      <c r="B14" s="204"/>
      <c r="C14" s="204"/>
      <c r="D14" s="214"/>
      <c r="E14" s="189"/>
      <c r="F14" s="189"/>
      <c r="G14" s="84"/>
      <c r="H14" s="189"/>
      <c r="I14" s="350"/>
      <c r="J14" s="207" t="s">
        <v>15</v>
      </c>
      <c r="K14" s="216"/>
      <c r="L14" s="344">
        <f>UPPER(IF(OR(K14="a",K14="as"),J10,IF(OR(K14="b",K14="bs"),J18,)))</f>
      </c>
      <c r="M14" s="345"/>
      <c r="N14" s="195"/>
      <c r="O14" s="197"/>
      <c r="P14" s="195"/>
      <c r="Q14" s="198"/>
      <c r="R14" s="201"/>
      <c r="T14" s="210" t="e">
        <f>#REF!</f>
        <v>#REF!</v>
      </c>
    </row>
    <row r="15" spans="1:20" s="48" customFormat="1" ht="9" customHeight="1">
      <c r="A15" s="351">
        <v>3</v>
      </c>
      <c r="B15" s="190">
        <f>IF($D15="","",VLOOKUP($D15,'g18 Do Main Draw Prep'!$A$7:$V$23,20))</f>
      </c>
      <c r="C15" s="190">
        <f>IF($D15="","",VLOOKUP($D15,'g18 Do Main Draw Prep'!$A$7:$V$23,21))</f>
      </c>
      <c r="D15" s="191"/>
      <c r="E15" s="211">
        <f>UPPER(IF($D15="","",VLOOKUP($D15,'g18 Do Main Draw Prep'!$A$7:$V$23,2)))</f>
      </c>
      <c r="F15" s="211">
        <f>IF($D15="","",VLOOKUP($D15,'g18 Do Main Draw Prep'!$A$7:$V$23,3))</f>
      </c>
      <c r="G15" s="346"/>
      <c r="H15" s="211">
        <f>IF($D15="","",VLOOKUP($D15,'g18 Do Main Draw Prep'!$A$7:$V$23,4))</f>
      </c>
      <c r="I15" s="338"/>
      <c r="J15" s="195"/>
      <c r="K15" s="348"/>
      <c r="L15" s="195"/>
      <c r="M15" s="348"/>
      <c r="N15" s="231"/>
      <c r="O15" s="197"/>
      <c r="P15" s="195"/>
      <c r="Q15" s="198"/>
      <c r="R15" s="201"/>
      <c r="T15" s="210" t="e">
        <f>#REF!</f>
        <v>#REF!</v>
      </c>
    </row>
    <row r="16" spans="1:20" s="48" customFormat="1" ht="9" customHeight="1" thickBot="1">
      <c r="A16" s="288"/>
      <c r="B16" s="339"/>
      <c r="C16" s="339"/>
      <c r="D16" s="339"/>
      <c r="E16" s="211">
        <f>UPPER(IF($D15="","",VLOOKUP($D15,'g18 Do Main Draw Prep'!$A$7:$V$23,7)))</f>
      </c>
      <c r="F16" s="211">
        <f>IF($D15="","",VLOOKUP($D15,'g18 Do Main Draw Prep'!$A$7:$V$23,8))</f>
      </c>
      <c r="G16" s="346"/>
      <c r="H16" s="211">
        <f>IF($D15="","",VLOOKUP($D15,'g18 Do Main Draw Prep'!$A$7:$V$23,9))</f>
      </c>
      <c r="I16" s="340"/>
      <c r="J16" s="187">
        <f>IF(I16="a",E15,IF(I16="b",E17,""))</f>
      </c>
      <c r="K16" s="348"/>
      <c r="L16" s="195"/>
      <c r="M16" s="348"/>
      <c r="N16" s="195"/>
      <c r="O16" s="197"/>
      <c r="P16" s="195"/>
      <c r="Q16" s="198"/>
      <c r="R16" s="201"/>
      <c r="T16" s="225" t="e">
        <f>#REF!</f>
        <v>#REF!</v>
      </c>
    </row>
    <row r="17" spans="1:18" s="48" customFormat="1" ht="9" customHeight="1">
      <c r="A17" s="288"/>
      <c r="B17" s="204"/>
      <c r="C17" s="204"/>
      <c r="D17" s="214"/>
      <c r="E17" s="189"/>
      <c r="F17" s="189"/>
      <c r="G17" s="84"/>
      <c r="H17" s="189"/>
      <c r="I17" s="341"/>
      <c r="J17" s="342">
        <f>UPPER(IF(OR(I18="a",I18="as"),E15,IF(OR(I18="b",I18="bs"),E19,)))</f>
      </c>
      <c r="K17" s="352"/>
      <c r="L17" s="195"/>
      <c r="M17" s="348"/>
      <c r="N17" s="195"/>
      <c r="O17" s="197"/>
      <c r="P17" s="195"/>
      <c r="Q17" s="198"/>
      <c r="R17" s="201"/>
    </row>
    <row r="18" spans="1:18" s="48" customFormat="1" ht="9" customHeight="1">
      <c r="A18" s="288"/>
      <c r="B18" s="204"/>
      <c r="C18" s="204"/>
      <c r="D18" s="214"/>
      <c r="E18" s="189"/>
      <c r="F18" s="189"/>
      <c r="G18" s="84"/>
      <c r="H18" s="207" t="s">
        <v>15</v>
      </c>
      <c r="I18" s="216"/>
      <c r="J18" s="344">
        <f>UPPER(IF(OR(I18="a",I18="as"),E16,IF(OR(I18="b",I18="bs"),E20,)))</f>
      </c>
      <c r="K18" s="340"/>
      <c r="L18" s="195"/>
      <c r="M18" s="348"/>
      <c r="N18" s="195"/>
      <c r="O18" s="197"/>
      <c r="P18" s="195"/>
      <c r="Q18" s="198"/>
      <c r="R18" s="201"/>
    </row>
    <row r="19" spans="1:18" s="48" customFormat="1" ht="9" customHeight="1">
      <c r="A19" s="288">
        <v>4</v>
      </c>
      <c r="B19" s="190">
        <f>IF($D19="","",VLOOKUP($D19,'g18 Do Main Draw Prep'!$A$7:$V$23,20))</f>
      </c>
      <c r="C19" s="190">
        <f>IF($D19="","",VLOOKUP($D19,'g18 Do Main Draw Prep'!$A$7:$V$23,21))</f>
      </c>
      <c r="D19" s="191"/>
      <c r="E19" s="211">
        <f>UPPER(IF($D19="","",VLOOKUP($D19,'g18 Do Main Draw Prep'!$A$7:$V$23,2)))</f>
      </c>
      <c r="F19" s="211">
        <f>IF($D19="","",VLOOKUP($D19,'g18 Do Main Draw Prep'!$A$7:$V$23,3))</f>
      </c>
      <c r="G19" s="346"/>
      <c r="H19" s="211">
        <f>IF($D19="","",VLOOKUP($D19,'g18 Do Main Draw Prep'!$A$7:$V$23,4))</f>
      </c>
      <c r="I19" s="347"/>
      <c r="J19" s="195"/>
      <c r="K19" s="197"/>
      <c r="L19" s="231"/>
      <c r="M19" s="352"/>
      <c r="N19" s="195"/>
      <c r="O19" s="197"/>
      <c r="P19" s="195"/>
      <c r="Q19" s="198"/>
      <c r="R19" s="201"/>
    </row>
    <row r="20" spans="1:18" s="48" customFormat="1" ht="9" customHeight="1">
      <c r="A20" s="288"/>
      <c r="B20" s="339"/>
      <c r="C20" s="339"/>
      <c r="D20" s="339"/>
      <c r="E20" s="211">
        <f>UPPER(IF($D19="","",VLOOKUP($D19,'g18 Do Main Draw Prep'!$A$7:$V$23,7)))</f>
      </c>
      <c r="F20" s="211">
        <f>IF($D19="","",VLOOKUP($D19,'g18 Do Main Draw Prep'!$A$7:$V$23,8))</f>
      </c>
      <c r="G20" s="346"/>
      <c r="H20" s="211">
        <f>IF($D19="","",VLOOKUP($D19,'g18 Do Main Draw Prep'!$A$7:$V$23,9))</f>
      </c>
      <c r="I20" s="340"/>
      <c r="J20" s="195"/>
      <c r="K20" s="197"/>
      <c r="L20" s="293"/>
      <c r="M20" s="353"/>
      <c r="N20" s="195"/>
      <c r="O20" s="197"/>
      <c r="P20" s="195"/>
      <c r="Q20" s="198"/>
      <c r="R20" s="201"/>
    </row>
    <row r="21" spans="1:18" s="48" customFormat="1" ht="9" customHeight="1">
      <c r="A21" s="288"/>
      <c r="B21" s="204"/>
      <c r="C21" s="204"/>
      <c r="D21" s="204"/>
      <c r="E21" s="189"/>
      <c r="F21" s="189"/>
      <c r="G21" s="84"/>
      <c r="H21" s="189"/>
      <c r="I21" s="350"/>
      <c r="J21" s="195"/>
      <c r="K21" s="197"/>
      <c r="L21" s="195"/>
      <c r="M21" s="341"/>
      <c r="N21" s="342">
        <f>UPPER(IF(OR(M22="a",M22="as"),L13,IF(OR(M22="b",M22="bs"),L29,)))</f>
      </c>
      <c r="O21" s="197"/>
      <c r="P21" s="195"/>
      <c r="Q21" s="198"/>
      <c r="R21" s="201"/>
    </row>
    <row r="22" spans="1:18" s="48" customFormat="1" ht="9" customHeight="1">
      <c r="A22" s="288"/>
      <c r="B22" s="204"/>
      <c r="C22" s="204"/>
      <c r="D22" s="204"/>
      <c r="E22" s="189"/>
      <c r="F22" s="189"/>
      <c r="G22" s="84"/>
      <c r="H22" s="189"/>
      <c r="I22" s="350"/>
      <c r="J22" s="195"/>
      <c r="K22" s="197"/>
      <c r="L22" s="207" t="s">
        <v>15</v>
      </c>
      <c r="M22" s="216"/>
      <c r="N22" s="344">
        <f>UPPER(IF(OR(M22="a",M22="as"),L14,IF(OR(M22="b",M22="bs"),L30,)))</f>
      </c>
      <c r="O22" s="345"/>
      <c r="P22" s="195"/>
      <c r="Q22" s="198"/>
      <c r="R22" s="201"/>
    </row>
    <row r="23" spans="1:18" s="48" customFormat="1" ht="9" customHeight="1">
      <c r="A23" s="336">
        <v>5</v>
      </c>
      <c r="B23" s="190">
        <f>IF($D23="","",VLOOKUP($D23,'g18 Do Main Draw Prep'!$A$7:$V$23,20))</f>
      </c>
      <c r="C23" s="190">
        <f>IF($D23="","",VLOOKUP($D23,'g18 Do Main Draw Prep'!$A$7:$V$23,21))</f>
      </c>
      <c r="D23" s="191"/>
      <c r="E23" s="192">
        <f>UPPER(IF($D23="","",VLOOKUP($D23,'g18 Do Main Draw Prep'!$A$7:$V$23,2)))</f>
      </c>
      <c r="F23" s="192">
        <f>IF($D23="","",VLOOKUP($D23,'g18 Do Main Draw Prep'!$A$7:$V$23,3))</f>
      </c>
      <c r="G23" s="337"/>
      <c r="H23" s="192">
        <f>IF($D23="","",VLOOKUP($D23,'g18 Do Main Draw Prep'!$A$7:$V$23,4))</f>
      </c>
      <c r="I23" s="338"/>
      <c r="J23" s="195"/>
      <c r="K23" s="197"/>
      <c r="L23" s="195"/>
      <c r="M23" s="348"/>
      <c r="N23" s="195"/>
      <c r="O23" s="348"/>
      <c r="P23" s="195"/>
      <c r="Q23" s="198"/>
      <c r="R23" s="201"/>
    </row>
    <row r="24" spans="1:18" s="48" customFormat="1" ht="9" customHeight="1">
      <c r="A24" s="288"/>
      <c r="B24" s="339"/>
      <c r="C24" s="339"/>
      <c r="D24" s="339"/>
      <c r="E24" s="192">
        <f>UPPER(IF($D23="","",VLOOKUP($D23,'g18 Do Main Draw Prep'!$A$7:$V$23,7)))</f>
      </c>
      <c r="F24" s="192">
        <f>IF($D23="","",VLOOKUP($D23,'g18 Do Main Draw Prep'!$A$7:$V$23,8))</f>
      </c>
      <c r="G24" s="337"/>
      <c r="H24" s="192">
        <f>IF($D23="","",VLOOKUP($D23,'g18 Do Main Draw Prep'!$A$7:$V$23,9))</f>
      </c>
      <c r="I24" s="340"/>
      <c r="J24" s="187">
        <f>IF(I24="a",E23,IF(I24="b",E25,""))</f>
      </c>
      <c r="K24" s="197"/>
      <c r="L24" s="195"/>
      <c r="M24" s="348"/>
      <c r="N24" s="195"/>
      <c r="O24" s="348"/>
      <c r="P24" s="195"/>
      <c r="Q24" s="198"/>
      <c r="R24" s="201"/>
    </row>
    <row r="25" spans="1:18" s="48" customFormat="1" ht="9" customHeight="1">
      <c r="A25" s="288"/>
      <c r="B25" s="204"/>
      <c r="C25" s="204"/>
      <c r="D25" s="204"/>
      <c r="E25" s="189"/>
      <c r="F25" s="189"/>
      <c r="G25" s="84"/>
      <c r="H25" s="189"/>
      <c r="I25" s="341"/>
      <c r="J25" s="342">
        <f>UPPER(IF(OR(I26="a",I26="as"),E23,IF(OR(I26="b",I26="bs"),E27,)))</f>
      </c>
      <c r="K25" s="343"/>
      <c r="L25" s="195"/>
      <c r="M25" s="348"/>
      <c r="N25" s="195"/>
      <c r="O25" s="348"/>
      <c r="P25" s="195"/>
      <c r="Q25" s="198"/>
      <c r="R25" s="201"/>
    </row>
    <row r="26" spans="1:18" s="48" customFormat="1" ht="9" customHeight="1">
      <c r="A26" s="288"/>
      <c r="B26" s="204"/>
      <c r="C26" s="204"/>
      <c r="D26" s="204"/>
      <c r="E26" s="189"/>
      <c r="F26" s="189"/>
      <c r="G26" s="84"/>
      <c r="H26" s="207" t="s">
        <v>15</v>
      </c>
      <c r="I26" s="216"/>
      <c r="J26" s="344">
        <f>UPPER(IF(OR(I26="a",I26="as"),E24,IF(OR(I26="b",I26="bs"),E28,)))</f>
      </c>
      <c r="K26" s="345"/>
      <c r="L26" s="195"/>
      <c r="M26" s="348"/>
      <c r="N26" s="195"/>
      <c r="O26" s="348"/>
      <c r="P26" s="195"/>
      <c r="Q26" s="198"/>
      <c r="R26" s="201"/>
    </row>
    <row r="27" spans="1:18" s="48" customFormat="1" ht="9" customHeight="1">
      <c r="A27" s="288">
        <v>6</v>
      </c>
      <c r="B27" s="190">
        <f>IF($D27="","",VLOOKUP($D27,'g18 Do Main Draw Prep'!$A$7:$V$23,20))</f>
      </c>
      <c r="C27" s="190">
        <f>IF($D27="","",VLOOKUP($D27,'g18 Do Main Draw Prep'!$A$7:$V$23,21))</f>
      </c>
      <c r="D27" s="191"/>
      <c r="E27" s="211">
        <f>UPPER(IF($D27="","",VLOOKUP($D27,'g18 Do Main Draw Prep'!$A$7:$V$23,2)))</f>
      </c>
      <c r="F27" s="211">
        <f>IF($D27="","",VLOOKUP($D27,'g18 Do Main Draw Prep'!$A$7:$V$23,3))</f>
      </c>
      <c r="G27" s="346"/>
      <c r="H27" s="211">
        <f>IF($D27="","",VLOOKUP($D27,'g18 Do Main Draw Prep'!$A$7:$V$23,4))</f>
      </c>
      <c r="I27" s="347"/>
      <c r="J27" s="195"/>
      <c r="K27" s="348"/>
      <c r="L27" s="231"/>
      <c r="M27" s="352"/>
      <c r="N27" s="195"/>
      <c r="O27" s="348"/>
      <c r="P27" s="195"/>
      <c r="Q27" s="198"/>
      <c r="R27" s="201"/>
    </row>
    <row r="28" spans="1:18" s="48" customFormat="1" ht="9" customHeight="1">
      <c r="A28" s="288"/>
      <c r="B28" s="339"/>
      <c r="C28" s="339"/>
      <c r="D28" s="339"/>
      <c r="E28" s="211">
        <f>UPPER(IF($D27="","",VLOOKUP($D27,'g18 Do Main Draw Prep'!$A$7:$V$23,7)))</f>
      </c>
      <c r="F28" s="211">
        <f>IF($D27="","",VLOOKUP($D27,'g18 Do Main Draw Prep'!$A$7:$V$23,8))</f>
      </c>
      <c r="G28" s="346"/>
      <c r="H28" s="211">
        <f>IF($D27="","",VLOOKUP($D27,'g18 Do Main Draw Prep'!$A$7:$V$23,9))</f>
      </c>
      <c r="I28" s="340"/>
      <c r="J28" s="195"/>
      <c r="K28" s="348"/>
      <c r="L28" s="293"/>
      <c r="M28" s="353"/>
      <c r="N28" s="195"/>
      <c r="O28" s="348"/>
      <c r="P28" s="195"/>
      <c r="Q28" s="198"/>
      <c r="R28" s="201"/>
    </row>
    <row r="29" spans="1:18" s="48" customFormat="1" ht="9" customHeight="1">
      <c r="A29" s="288"/>
      <c r="B29" s="204"/>
      <c r="C29" s="204"/>
      <c r="D29" s="214"/>
      <c r="E29" s="189"/>
      <c r="F29" s="189"/>
      <c r="G29" s="84"/>
      <c r="H29" s="189"/>
      <c r="I29" s="350"/>
      <c r="J29" s="195"/>
      <c r="K29" s="341"/>
      <c r="L29" s="342">
        <f>UPPER(IF(OR(K30="a",K30="as"),J25,IF(OR(K30="b",K30="bs"),J33,)))</f>
      </c>
      <c r="M29" s="348"/>
      <c r="N29" s="195"/>
      <c r="O29" s="348"/>
      <c r="P29" s="195"/>
      <c r="Q29" s="198"/>
      <c r="R29" s="201"/>
    </row>
    <row r="30" spans="1:18" s="48" customFormat="1" ht="9" customHeight="1">
      <c r="A30" s="288"/>
      <c r="B30" s="204"/>
      <c r="C30" s="204"/>
      <c r="D30" s="214"/>
      <c r="E30" s="189"/>
      <c r="F30" s="189"/>
      <c r="G30" s="84"/>
      <c r="H30" s="189"/>
      <c r="I30" s="350"/>
      <c r="J30" s="207" t="s">
        <v>15</v>
      </c>
      <c r="K30" s="216"/>
      <c r="L30" s="344">
        <f>UPPER(IF(OR(K30="a",K30="as"),J26,IF(OR(K30="b",K30="bs"),J34,)))</f>
      </c>
      <c r="M30" s="340"/>
      <c r="N30" s="195"/>
      <c r="O30" s="348"/>
      <c r="P30" s="195"/>
      <c r="Q30" s="198"/>
      <c r="R30" s="201"/>
    </row>
    <row r="31" spans="1:18" s="48" customFormat="1" ht="9" customHeight="1">
      <c r="A31" s="351">
        <v>7</v>
      </c>
      <c r="B31" s="190">
        <f>IF($D31="","",VLOOKUP($D31,'g18 Do Main Draw Prep'!$A$7:$V$23,20))</f>
      </c>
      <c r="C31" s="190">
        <f>IF($D31="","",VLOOKUP($D31,'g18 Do Main Draw Prep'!$A$7:$V$23,21))</f>
      </c>
      <c r="D31" s="191"/>
      <c r="E31" s="211">
        <f>UPPER(IF($D31="","",VLOOKUP($D31,'g18 Do Main Draw Prep'!$A$7:$V$23,2)))</f>
      </c>
      <c r="F31" s="211">
        <f>IF($D31="","",VLOOKUP($D31,'g18 Do Main Draw Prep'!$A$7:$V$23,3))</f>
      </c>
      <c r="G31" s="346"/>
      <c r="H31" s="211">
        <f>IF($D31="","",VLOOKUP($D31,'g18 Do Main Draw Prep'!$A$7:$V$23,4))</f>
      </c>
      <c r="I31" s="338"/>
      <c r="J31" s="195"/>
      <c r="K31" s="348"/>
      <c r="L31" s="195"/>
      <c r="M31" s="197"/>
      <c r="N31" s="231"/>
      <c r="O31" s="348"/>
      <c r="P31" s="195"/>
      <c r="Q31" s="198"/>
      <c r="R31" s="201"/>
    </row>
    <row r="32" spans="1:18" s="48" customFormat="1" ht="9" customHeight="1">
      <c r="A32" s="288"/>
      <c r="B32" s="339"/>
      <c r="C32" s="339"/>
      <c r="D32" s="339"/>
      <c r="E32" s="211">
        <f>UPPER(IF($D31="","",VLOOKUP($D31,'g18 Do Main Draw Prep'!$A$7:$V$23,7)))</f>
      </c>
      <c r="F32" s="211">
        <f>IF($D31="","",VLOOKUP($D31,'g18 Do Main Draw Prep'!$A$7:$V$23,8))</f>
      </c>
      <c r="G32" s="346"/>
      <c r="H32" s="211">
        <f>IF($D31="","",VLOOKUP($D31,'g18 Do Main Draw Prep'!$A$7:$V$23,9))</f>
      </c>
      <c r="I32" s="340"/>
      <c r="J32" s="187">
        <f>IF(I32="a",E31,IF(I32="b",E33,""))</f>
      </c>
      <c r="K32" s="348"/>
      <c r="L32" s="195"/>
      <c r="M32" s="197"/>
      <c r="N32" s="195"/>
      <c r="O32" s="348"/>
      <c r="P32" s="195"/>
      <c r="Q32" s="198"/>
      <c r="R32" s="201"/>
    </row>
    <row r="33" spans="1:18" s="48" customFormat="1" ht="9" customHeight="1">
      <c r="A33" s="288"/>
      <c r="B33" s="204"/>
      <c r="C33" s="204"/>
      <c r="D33" s="214"/>
      <c r="E33" s="189"/>
      <c r="F33" s="189"/>
      <c r="G33" s="84"/>
      <c r="H33" s="189"/>
      <c r="I33" s="341"/>
      <c r="J33" s="342">
        <f>UPPER(IF(OR(I34="a",I34="as"),E31,IF(OR(I34="b",I34="bs"),E35,)))</f>
      </c>
      <c r="K33" s="352"/>
      <c r="L33" s="195"/>
      <c r="M33" s="197"/>
      <c r="N33" s="195"/>
      <c r="O33" s="348"/>
      <c r="P33" s="195"/>
      <c r="Q33" s="198"/>
      <c r="R33" s="201"/>
    </row>
    <row r="34" spans="1:18" s="48" customFormat="1" ht="9" customHeight="1">
      <c r="A34" s="288"/>
      <c r="B34" s="204"/>
      <c r="C34" s="204"/>
      <c r="D34" s="214"/>
      <c r="E34" s="189"/>
      <c r="F34" s="189"/>
      <c r="G34" s="84"/>
      <c r="H34" s="207" t="s">
        <v>15</v>
      </c>
      <c r="I34" s="216"/>
      <c r="J34" s="344">
        <f>UPPER(IF(OR(I34="a",I34="as"),E32,IF(OR(I34="b",I34="bs"),E36,)))</f>
      </c>
      <c r="K34" s="340"/>
      <c r="L34" s="195"/>
      <c r="M34" s="197"/>
      <c r="N34" s="195"/>
      <c r="O34" s="348"/>
      <c r="P34" s="195"/>
      <c r="Q34" s="198"/>
      <c r="R34" s="201"/>
    </row>
    <row r="35" spans="1:18" s="48" customFormat="1" ht="9" customHeight="1">
      <c r="A35" s="288">
        <v>8</v>
      </c>
      <c r="B35" s="190">
        <f>IF($D35="","",VLOOKUP($D35,'g18 Do Main Draw Prep'!$A$7:$V$23,20))</f>
      </c>
      <c r="C35" s="190">
        <f>IF($D35="","",VLOOKUP($D35,'g18 Do Main Draw Prep'!$A$7:$V$23,21))</f>
      </c>
      <c r="D35" s="191"/>
      <c r="E35" s="211">
        <f>UPPER(IF($D35="","",VLOOKUP($D35,'g18 Do Main Draw Prep'!$A$7:$V$23,2)))</f>
      </c>
      <c r="F35" s="211">
        <f>IF($D35="","",VLOOKUP($D35,'g18 Do Main Draw Prep'!$A$7:$V$23,3))</f>
      </c>
      <c r="G35" s="346"/>
      <c r="H35" s="211">
        <f>IF($D35="","",VLOOKUP($D35,'g18 Do Main Draw Prep'!$A$7:$V$23,4))</f>
      </c>
      <c r="I35" s="347"/>
      <c r="J35" s="195"/>
      <c r="K35" s="197"/>
      <c r="L35" s="231"/>
      <c r="M35" s="343"/>
      <c r="N35" s="195"/>
      <c r="O35" s="348"/>
      <c r="P35" s="195"/>
      <c r="Q35" s="198"/>
      <c r="R35" s="201"/>
    </row>
    <row r="36" spans="1:18" s="48" customFormat="1" ht="9" customHeight="1">
      <c r="A36" s="288"/>
      <c r="B36" s="339"/>
      <c r="C36" s="339"/>
      <c r="D36" s="339"/>
      <c r="E36" s="211">
        <f>UPPER(IF($D35="","",VLOOKUP($D35,'g18 Do Main Draw Prep'!$A$7:$V$23,7)))</f>
      </c>
      <c r="F36" s="211">
        <f>IF($D35="","",VLOOKUP($D35,'g18 Do Main Draw Prep'!$A$7:$V$23,8))</f>
      </c>
      <c r="G36" s="346"/>
      <c r="H36" s="211">
        <f>IF($D35="","",VLOOKUP($D35,'g18 Do Main Draw Prep'!$A$7:$V$23,9))</f>
      </c>
      <c r="I36" s="340"/>
      <c r="J36" s="195"/>
      <c r="K36" s="197"/>
      <c r="L36" s="293"/>
      <c r="M36" s="349"/>
      <c r="N36" s="195"/>
      <c r="O36" s="348"/>
      <c r="P36" s="195"/>
      <c r="Q36" s="198"/>
      <c r="R36" s="201"/>
    </row>
    <row r="37" spans="1:18" s="48" customFormat="1" ht="9" customHeight="1">
      <c r="A37" s="288"/>
      <c r="B37" s="204"/>
      <c r="C37" s="204"/>
      <c r="D37" s="214"/>
      <c r="E37" s="189"/>
      <c r="F37" s="189"/>
      <c r="G37" s="84"/>
      <c r="H37" s="189"/>
      <c r="I37" s="350"/>
      <c r="J37" s="195"/>
      <c r="K37" s="197"/>
      <c r="L37" s="195"/>
      <c r="M37" s="197"/>
      <c r="N37" s="197"/>
      <c r="O37" s="341"/>
      <c r="P37" s="342">
        <f>UPPER(IF(OR(O38="a",O38="as"),N21,IF(OR(O38="b",O38="bs"),N53,)))</f>
      </c>
      <c r="Q37" s="354"/>
      <c r="R37" s="201"/>
    </row>
    <row r="38" spans="1:18" s="48" customFormat="1" ht="9" customHeight="1">
      <c r="A38" s="288"/>
      <c r="B38" s="204"/>
      <c r="C38" s="204"/>
      <c r="D38" s="214"/>
      <c r="E38" s="189"/>
      <c r="F38" s="189"/>
      <c r="G38" s="84"/>
      <c r="H38" s="189"/>
      <c r="I38" s="350"/>
      <c r="J38" s="195"/>
      <c r="K38" s="197"/>
      <c r="L38" s="195"/>
      <c r="M38" s="197"/>
      <c r="N38" s="207" t="s">
        <v>15</v>
      </c>
      <c r="O38" s="216"/>
      <c r="P38" s="344">
        <f>UPPER(IF(OR(O38="a",O38="as"),N22,IF(OR(O38="b",O38="bs"),N54,)))</f>
      </c>
      <c r="Q38" s="355"/>
      <c r="R38" s="201"/>
    </row>
    <row r="39" spans="1:18" s="48" customFormat="1" ht="9" customHeight="1">
      <c r="A39" s="351">
        <v>9</v>
      </c>
      <c r="B39" s="190">
        <f>IF($D39="","",VLOOKUP($D39,'g18 Do Main Draw Prep'!$A$7:$V$23,20))</f>
      </c>
      <c r="C39" s="190">
        <f>IF($D39="","",VLOOKUP($D39,'g18 Do Main Draw Prep'!$A$7:$V$23,21))</f>
      </c>
      <c r="D39" s="191"/>
      <c r="E39" s="211">
        <f>UPPER(IF($D39="","",VLOOKUP($D39,'g18 Do Main Draw Prep'!$A$7:$V$23,2)))</f>
      </c>
      <c r="F39" s="211">
        <f>IF($D39="","",VLOOKUP($D39,'g18 Do Main Draw Prep'!$A$7:$V$23,3))</f>
      </c>
      <c r="G39" s="346"/>
      <c r="H39" s="211">
        <f>IF($D39="","",VLOOKUP($D39,'g18 Do Main Draw Prep'!$A$7:$V$23,4))</f>
      </c>
      <c r="I39" s="338"/>
      <c r="J39" s="195"/>
      <c r="K39" s="197"/>
      <c r="L39" s="195"/>
      <c r="M39" s="197"/>
      <c r="N39" s="195"/>
      <c r="O39" s="348"/>
      <c r="P39" s="231"/>
      <c r="Q39" s="198"/>
      <c r="R39" s="201"/>
    </row>
    <row r="40" spans="1:18" s="48" customFormat="1" ht="9" customHeight="1">
      <c r="A40" s="288"/>
      <c r="B40" s="339"/>
      <c r="C40" s="339"/>
      <c r="D40" s="339"/>
      <c r="E40" s="211">
        <f>UPPER(IF($D39="","",VLOOKUP($D39,'g18 Do Main Draw Prep'!$A$7:$V$23,7)))</f>
      </c>
      <c r="F40" s="211">
        <f>IF($D39="","",VLOOKUP($D39,'g18 Do Main Draw Prep'!$A$7:$V$23,8))</f>
      </c>
      <c r="G40" s="346"/>
      <c r="H40" s="211">
        <f>IF($D39="","",VLOOKUP($D39,'g18 Do Main Draw Prep'!$A$7:$V$23,9))</f>
      </c>
      <c r="I40" s="340"/>
      <c r="J40" s="187">
        <f>IF(I40="a",E39,IF(I40="b",E41,""))</f>
      </c>
      <c r="K40" s="197"/>
      <c r="L40" s="195"/>
      <c r="M40" s="197"/>
      <c r="N40" s="195"/>
      <c r="O40" s="348"/>
      <c r="P40" s="293"/>
      <c r="Q40" s="356"/>
      <c r="R40" s="201"/>
    </row>
    <row r="41" spans="1:18" s="48" customFormat="1" ht="9" customHeight="1">
      <c r="A41" s="288"/>
      <c r="B41" s="204"/>
      <c r="C41" s="204"/>
      <c r="D41" s="214"/>
      <c r="E41" s="189"/>
      <c r="F41" s="189"/>
      <c r="G41" s="84"/>
      <c r="H41" s="189"/>
      <c r="I41" s="341"/>
      <c r="J41" s="342">
        <f>UPPER(IF(OR(I42="a",I42="as"),E39,IF(OR(I42="b",I42="bs"),E43,)))</f>
      </c>
      <c r="K41" s="343"/>
      <c r="L41" s="195"/>
      <c r="M41" s="197"/>
      <c r="N41" s="195"/>
      <c r="O41" s="348"/>
      <c r="P41" s="195"/>
      <c r="Q41" s="198"/>
      <c r="R41" s="201"/>
    </row>
    <row r="42" spans="1:18" s="48" customFormat="1" ht="9" customHeight="1">
      <c r="A42" s="288"/>
      <c r="B42" s="204"/>
      <c r="C42" s="204"/>
      <c r="D42" s="214"/>
      <c r="E42" s="189"/>
      <c r="F42" s="189"/>
      <c r="G42" s="84"/>
      <c r="H42" s="207" t="s">
        <v>15</v>
      </c>
      <c r="I42" s="216"/>
      <c r="J42" s="344">
        <f>UPPER(IF(OR(I42="a",I42="as"),E40,IF(OR(I42="b",I42="bs"),E44,)))</f>
      </c>
      <c r="K42" s="345"/>
      <c r="L42" s="195"/>
      <c r="M42" s="197"/>
      <c r="N42" s="195"/>
      <c r="O42" s="348"/>
      <c r="P42" s="195"/>
      <c r="Q42" s="198"/>
      <c r="R42" s="201"/>
    </row>
    <row r="43" spans="1:18" s="48" customFormat="1" ht="9" customHeight="1">
      <c r="A43" s="288">
        <v>10</v>
      </c>
      <c r="B43" s="190">
        <f>IF($D43="","",VLOOKUP($D43,'g18 Do Main Draw Prep'!$A$7:$V$23,20))</f>
      </c>
      <c r="C43" s="190">
        <f>IF($D43="","",VLOOKUP($D43,'g18 Do Main Draw Prep'!$A$7:$V$23,21))</f>
      </c>
      <c r="D43" s="191"/>
      <c r="E43" s="211">
        <f>UPPER(IF($D43="","",VLOOKUP($D43,'g18 Do Main Draw Prep'!$A$7:$V$23,2)))</f>
      </c>
      <c r="F43" s="211">
        <f>IF($D43="","",VLOOKUP($D43,'g18 Do Main Draw Prep'!$A$7:$V$23,3))</f>
      </c>
      <c r="G43" s="346"/>
      <c r="H43" s="211">
        <f>IF($D43="","",VLOOKUP($D43,'g18 Do Main Draw Prep'!$A$7:$V$23,4))</f>
      </c>
      <c r="I43" s="347"/>
      <c r="J43" s="195"/>
      <c r="K43" s="348"/>
      <c r="L43" s="231"/>
      <c r="M43" s="343"/>
      <c r="N43" s="195"/>
      <c r="O43" s="348"/>
      <c r="P43" s="195"/>
      <c r="Q43" s="198"/>
      <c r="R43" s="201"/>
    </row>
    <row r="44" spans="1:18" s="48" customFormat="1" ht="9" customHeight="1">
      <c r="A44" s="288"/>
      <c r="B44" s="339"/>
      <c r="C44" s="339"/>
      <c r="D44" s="339"/>
      <c r="E44" s="211">
        <f>UPPER(IF($D43="","",VLOOKUP($D43,'g18 Do Main Draw Prep'!$A$7:$V$23,7)))</f>
      </c>
      <c r="F44" s="211">
        <f>IF($D43="","",VLOOKUP($D43,'g18 Do Main Draw Prep'!$A$7:$V$23,8))</f>
      </c>
      <c r="G44" s="346"/>
      <c r="H44" s="211">
        <f>IF($D43="","",VLOOKUP($D43,'g18 Do Main Draw Prep'!$A$7:$V$23,9))</f>
      </c>
      <c r="I44" s="340"/>
      <c r="J44" s="195"/>
      <c r="K44" s="348"/>
      <c r="L44" s="293"/>
      <c r="M44" s="349"/>
      <c r="N44" s="195"/>
      <c r="O44" s="348"/>
      <c r="P44" s="195"/>
      <c r="Q44" s="198"/>
      <c r="R44" s="201"/>
    </row>
    <row r="45" spans="1:18" s="48" customFormat="1" ht="9" customHeight="1">
      <c r="A45" s="288"/>
      <c r="B45" s="204"/>
      <c r="C45" s="204"/>
      <c r="D45" s="214"/>
      <c r="E45" s="189"/>
      <c r="F45" s="189"/>
      <c r="G45" s="84"/>
      <c r="H45" s="189"/>
      <c r="I45" s="350"/>
      <c r="J45" s="195"/>
      <c r="K45" s="341"/>
      <c r="L45" s="342">
        <f>UPPER(IF(OR(K46="a",K46="as"),J41,IF(OR(K46="b",K46="bs"),J49,)))</f>
      </c>
      <c r="M45" s="197"/>
      <c r="N45" s="195"/>
      <c r="O45" s="348"/>
      <c r="P45" s="195"/>
      <c r="Q45" s="198"/>
      <c r="R45" s="201"/>
    </row>
    <row r="46" spans="1:18" s="48" customFormat="1" ht="9" customHeight="1">
      <c r="A46" s="288"/>
      <c r="B46" s="204"/>
      <c r="C46" s="204"/>
      <c r="D46" s="214"/>
      <c r="E46" s="189"/>
      <c r="F46" s="189"/>
      <c r="G46" s="84"/>
      <c r="H46" s="189"/>
      <c r="I46" s="350"/>
      <c r="J46" s="207" t="s">
        <v>15</v>
      </c>
      <c r="K46" s="216"/>
      <c r="L46" s="344">
        <f>UPPER(IF(OR(K46="a",K46="as"),J42,IF(OR(K46="b",K46="bs"),J50,)))</f>
      </c>
      <c r="M46" s="345"/>
      <c r="N46" s="195"/>
      <c r="O46" s="348"/>
      <c r="P46" s="195"/>
      <c r="Q46" s="198"/>
      <c r="R46" s="201"/>
    </row>
    <row r="47" spans="1:18" s="48" customFormat="1" ht="9" customHeight="1">
      <c r="A47" s="351">
        <v>11</v>
      </c>
      <c r="B47" s="190">
        <f>IF($D47="","",VLOOKUP($D47,'g18 Do Main Draw Prep'!$A$7:$V$23,20))</f>
      </c>
      <c r="C47" s="190">
        <f>IF($D47="","",VLOOKUP($D47,'g18 Do Main Draw Prep'!$A$7:$V$23,21))</f>
      </c>
      <c r="D47" s="191"/>
      <c r="E47" s="211">
        <f>UPPER(IF($D47="","",VLOOKUP($D47,'g18 Do Main Draw Prep'!$A$7:$V$23,2)))</f>
      </c>
      <c r="F47" s="211">
        <f>IF($D47="","",VLOOKUP($D47,'g18 Do Main Draw Prep'!$A$7:$V$23,3))</f>
      </c>
      <c r="G47" s="346"/>
      <c r="H47" s="211">
        <f>IF($D47="","",VLOOKUP($D47,'g18 Do Main Draw Prep'!$A$7:$V$23,4))</f>
      </c>
      <c r="I47" s="338"/>
      <c r="J47" s="195"/>
      <c r="K47" s="348"/>
      <c r="L47" s="195"/>
      <c r="M47" s="348"/>
      <c r="N47" s="231"/>
      <c r="O47" s="348"/>
      <c r="P47" s="195"/>
      <c r="Q47" s="198"/>
      <c r="R47" s="201"/>
    </row>
    <row r="48" spans="1:18" s="48" customFormat="1" ht="9" customHeight="1">
      <c r="A48" s="288"/>
      <c r="B48" s="339"/>
      <c r="C48" s="339"/>
      <c r="D48" s="339"/>
      <c r="E48" s="211">
        <f>UPPER(IF($D47="","",VLOOKUP($D47,'g18 Do Main Draw Prep'!$A$7:$V$23,7)))</f>
      </c>
      <c r="F48" s="211">
        <f>IF($D47="","",VLOOKUP($D47,'g18 Do Main Draw Prep'!$A$7:$V$23,8))</f>
      </c>
      <c r="G48" s="346"/>
      <c r="H48" s="211">
        <f>IF($D47="","",VLOOKUP($D47,'g18 Do Main Draw Prep'!$A$7:$V$23,9))</f>
      </c>
      <c r="I48" s="340"/>
      <c r="J48" s="187">
        <f>IF(I48="a",E47,IF(I48="b",E49,""))</f>
      </c>
      <c r="K48" s="348"/>
      <c r="L48" s="195"/>
      <c r="M48" s="348"/>
      <c r="N48" s="195"/>
      <c r="O48" s="348"/>
      <c r="P48" s="195"/>
      <c r="Q48" s="198"/>
      <c r="R48" s="201"/>
    </row>
    <row r="49" spans="1:18" s="48" customFormat="1" ht="9" customHeight="1">
      <c r="A49" s="288"/>
      <c r="B49" s="204"/>
      <c r="C49" s="204"/>
      <c r="D49" s="204"/>
      <c r="E49" s="189"/>
      <c r="F49" s="189"/>
      <c r="G49" s="84"/>
      <c r="H49" s="189"/>
      <c r="I49" s="341"/>
      <c r="J49" s="342">
        <f>UPPER(IF(OR(I50="a",I50="as"),E47,IF(OR(I50="b",I50="bs"),E51,)))</f>
      </c>
      <c r="K49" s="352"/>
      <c r="L49" s="195"/>
      <c r="M49" s="348"/>
      <c r="N49" s="195"/>
      <c r="O49" s="348"/>
      <c r="P49" s="195"/>
      <c r="Q49" s="198"/>
      <c r="R49" s="201"/>
    </row>
    <row r="50" spans="1:18" s="48" customFormat="1" ht="9" customHeight="1">
      <c r="A50" s="288"/>
      <c r="B50" s="204"/>
      <c r="C50" s="204"/>
      <c r="D50" s="204"/>
      <c r="E50" s="189"/>
      <c r="F50" s="189"/>
      <c r="G50" s="84"/>
      <c r="H50" s="207" t="s">
        <v>15</v>
      </c>
      <c r="I50" s="216"/>
      <c r="J50" s="344">
        <f>UPPER(IF(OR(I50="a",I50="as"),E48,IF(OR(I50="b",I50="bs"),E52,)))</f>
      </c>
      <c r="K50" s="340"/>
      <c r="L50" s="195"/>
      <c r="M50" s="348"/>
      <c r="N50" s="195"/>
      <c r="O50" s="348"/>
      <c r="P50" s="195"/>
      <c r="Q50" s="198"/>
      <c r="R50" s="201"/>
    </row>
    <row r="51" spans="1:18" s="48" customFormat="1" ht="9" customHeight="1">
      <c r="A51" s="357">
        <v>12</v>
      </c>
      <c r="B51" s="190">
        <f>IF($D51="","",VLOOKUP($D51,'g18 Do Main Draw Prep'!$A$7:$V$23,20))</f>
      </c>
      <c r="C51" s="190">
        <f>IF($D51="","",VLOOKUP($D51,'g18 Do Main Draw Prep'!$A$7:$V$23,21))</f>
      </c>
      <c r="D51" s="191"/>
      <c r="E51" s="192">
        <f>UPPER(IF($D51="","",VLOOKUP($D51,'g18 Do Main Draw Prep'!$A$7:$V$23,2)))</f>
      </c>
      <c r="F51" s="192">
        <f>IF($D51="","",VLOOKUP($D51,'g18 Do Main Draw Prep'!$A$7:$V$23,3))</f>
      </c>
      <c r="G51" s="337"/>
      <c r="H51" s="192">
        <f>IF($D51="","",VLOOKUP($D51,'g18 Do Main Draw Prep'!$A$7:$V$23,4))</f>
      </c>
      <c r="I51" s="347"/>
      <c r="J51" s="195"/>
      <c r="K51" s="197"/>
      <c r="L51" s="231"/>
      <c r="M51" s="352"/>
      <c r="N51" s="195"/>
      <c r="O51" s="348"/>
      <c r="P51" s="195"/>
      <c r="Q51" s="198"/>
      <c r="R51" s="201"/>
    </row>
    <row r="52" spans="1:18" s="48" customFormat="1" ht="9" customHeight="1">
      <c r="A52" s="288"/>
      <c r="B52" s="339"/>
      <c r="C52" s="339"/>
      <c r="D52" s="339"/>
      <c r="E52" s="192">
        <f>UPPER(IF($D51="","",VLOOKUP($D51,'g18 Do Main Draw Prep'!$A$7:$V$23,7)))</f>
      </c>
      <c r="F52" s="192">
        <f>IF($D51="","",VLOOKUP($D51,'g18 Do Main Draw Prep'!$A$7:$V$23,8))</f>
      </c>
      <c r="G52" s="337"/>
      <c r="H52" s="192">
        <f>IF($D51="","",VLOOKUP($D51,'g18 Do Main Draw Prep'!$A$7:$V$23,9))</f>
      </c>
      <c r="I52" s="340"/>
      <c r="J52" s="195"/>
      <c r="K52" s="197"/>
      <c r="L52" s="293"/>
      <c r="M52" s="353"/>
      <c r="N52" s="195"/>
      <c r="O52" s="348"/>
      <c r="P52" s="195"/>
      <c r="Q52" s="198"/>
      <c r="R52" s="201"/>
    </row>
    <row r="53" spans="1:18" s="48" customFormat="1" ht="9" customHeight="1">
      <c r="A53" s="288"/>
      <c r="B53" s="204"/>
      <c r="C53" s="204"/>
      <c r="D53" s="204"/>
      <c r="E53" s="189"/>
      <c r="F53" s="189"/>
      <c r="G53" s="84"/>
      <c r="H53" s="189"/>
      <c r="I53" s="350"/>
      <c r="J53" s="195"/>
      <c r="K53" s="197"/>
      <c r="L53" s="195"/>
      <c r="M53" s="341"/>
      <c r="N53" s="342">
        <f>UPPER(IF(OR(M54="a",M54="as"),L45,IF(OR(M54="b",M54="bs"),L61,)))</f>
      </c>
      <c r="O53" s="348"/>
      <c r="P53" s="195"/>
      <c r="Q53" s="198"/>
      <c r="R53" s="201"/>
    </row>
    <row r="54" spans="1:18" s="48" customFormat="1" ht="9" customHeight="1">
      <c r="A54" s="288"/>
      <c r="B54" s="204"/>
      <c r="C54" s="204"/>
      <c r="D54" s="204"/>
      <c r="E54" s="189"/>
      <c r="F54" s="189"/>
      <c r="G54" s="84"/>
      <c r="H54" s="189"/>
      <c r="I54" s="350"/>
      <c r="J54" s="195"/>
      <c r="K54" s="197"/>
      <c r="L54" s="207" t="s">
        <v>15</v>
      </c>
      <c r="M54" s="216"/>
      <c r="N54" s="344">
        <f>UPPER(IF(OR(M54="a",M54="as"),L46,IF(OR(M54="b",M54="bs"),L62,)))</f>
      </c>
      <c r="O54" s="340"/>
      <c r="P54" s="195"/>
      <c r="Q54" s="198"/>
      <c r="R54" s="201"/>
    </row>
    <row r="55" spans="1:18" s="48" customFormat="1" ht="9" customHeight="1">
      <c r="A55" s="351">
        <v>13</v>
      </c>
      <c r="B55" s="190">
        <f>IF($D55="","",VLOOKUP($D55,'g18 Do Main Draw Prep'!$A$7:$V$23,20))</f>
      </c>
      <c r="C55" s="190">
        <f>IF($D55="","",VLOOKUP($D55,'g18 Do Main Draw Prep'!$A$7:$V$23,21))</f>
      </c>
      <c r="D55" s="191"/>
      <c r="E55" s="211">
        <f>UPPER(IF($D55="","",VLOOKUP($D55,'g18 Do Main Draw Prep'!$A$7:$V$23,2)))</f>
      </c>
      <c r="F55" s="211">
        <f>IF($D55="","",VLOOKUP($D55,'g18 Do Main Draw Prep'!$A$7:$V$23,3))</f>
      </c>
      <c r="G55" s="346"/>
      <c r="H55" s="211">
        <f>IF($D55="","",VLOOKUP($D55,'g18 Do Main Draw Prep'!$A$7:$V$23,4))</f>
      </c>
      <c r="I55" s="338"/>
      <c r="J55" s="195"/>
      <c r="K55" s="197"/>
      <c r="L55" s="195"/>
      <c r="M55" s="348"/>
      <c r="N55" s="195"/>
      <c r="O55" s="197"/>
      <c r="P55" s="195"/>
      <c r="Q55" s="198"/>
      <c r="R55" s="201"/>
    </row>
    <row r="56" spans="1:18" s="48" customFormat="1" ht="9" customHeight="1">
      <c r="A56" s="288"/>
      <c r="B56" s="339"/>
      <c r="C56" s="339"/>
      <c r="D56" s="339"/>
      <c r="E56" s="211">
        <f>UPPER(IF($D55="","",VLOOKUP($D55,'g18 Do Main Draw Prep'!$A$7:$V$23,7)))</f>
      </c>
      <c r="F56" s="211">
        <f>IF($D55="","",VLOOKUP($D55,'g18 Do Main Draw Prep'!$A$7:$V$23,8))</f>
      </c>
      <c r="G56" s="346"/>
      <c r="H56" s="211">
        <f>IF($D55="","",VLOOKUP($D55,'g18 Do Main Draw Prep'!$A$7:$V$23,9))</f>
      </c>
      <c r="I56" s="340"/>
      <c r="J56" s="187">
        <f>IF(I56="a",E55,IF(I56="b",E57,""))</f>
      </c>
      <c r="K56" s="197"/>
      <c r="L56" s="195"/>
      <c r="M56" s="348"/>
      <c r="N56" s="195"/>
      <c r="O56" s="197"/>
      <c r="P56" s="195"/>
      <c r="Q56" s="198"/>
      <c r="R56" s="201"/>
    </row>
    <row r="57" spans="1:18" s="48" customFormat="1" ht="9" customHeight="1">
      <c r="A57" s="288"/>
      <c r="B57" s="204"/>
      <c r="C57" s="204"/>
      <c r="D57" s="214"/>
      <c r="E57" s="189"/>
      <c r="F57" s="189"/>
      <c r="G57" s="84"/>
      <c r="H57" s="189"/>
      <c r="I57" s="341"/>
      <c r="J57" s="342">
        <f>UPPER(IF(OR(I58="a",I58="as"),E55,IF(OR(I58="b",I58="bs"),E59,)))</f>
      </c>
      <c r="K57" s="343"/>
      <c r="L57" s="195"/>
      <c r="M57" s="348"/>
      <c r="N57" s="195"/>
      <c r="O57" s="197"/>
      <c r="P57" s="195"/>
      <c r="Q57" s="198"/>
      <c r="R57" s="201"/>
    </row>
    <row r="58" spans="1:18" s="48" customFormat="1" ht="9" customHeight="1">
      <c r="A58" s="288"/>
      <c r="B58" s="204"/>
      <c r="C58" s="204"/>
      <c r="D58" s="214"/>
      <c r="E58" s="189"/>
      <c r="F58" s="189"/>
      <c r="G58" s="84"/>
      <c r="H58" s="207" t="s">
        <v>15</v>
      </c>
      <c r="I58" s="216"/>
      <c r="J58" s="344">
        <f>UPPER(IF(OR(I58="a",I58="as"),E56,IF(OR(I58="b",I58="bs"),E60,)))</f>
      </c>
      <c r="K58" s="345"/>
      <c r="L58" s="195"/>
      <c r="M58" s="348"/>
      <c r="N58" s="195"/>
      <c r="O58" s="197"/>
      <c r="P58" s="195"/>
      <c r="Q58" s="198"/>
      <c r="R58" s="201"/>
    </row>
    <row r="59" spans="1:18" s="48" customFormat="1" ht="9" customHeight="1">
      <c r="A59" s="288">
        <v>14</v>
      </c>
      <c r="B59" s="190">
        <f>IF($D59="","",VLOOKUP($D59,'g18 Do Main Draw Prep'!$A$7:$V$23,20))</f>
      </c>
      <c r="C59" s="190">
        <f>IF($D59="","",VLOOKUP($D59,'g18 Do Main Draw Prep'!$A$7:$V$23,21))</f>
      </c>
      <c r="D59" s="191"/>
      <c r="E59" s="211">
        <f>UPPER(IF($D59="","",VLOOKUP($D59,'g18 Do Main Draw Prep'!$A$7:$V$23,2)))</f>
      </c>
      <c r="F59" s="211">
        <f>IF($D59="","",VLOOKUP($D59,'g18 Do Main Draw Prep'!$A$7:$V$23,3))</f>
      </c>
      <c r="G59" s="346"/>
      <c r="H59" s="211">
        <f>IF($D59="","",VLOOKUP($D59,'g18 Do Main Draw Prep'!$A$7:$V$23,4))</f>
      </c>
      <c r="I59" s="347"/>
      <c r="J59" s="195"/>
      <c r="K59" s="348"/>
      <c r="L59" s="231"/>
      <c r="M59" s="352"/>
      <c r="N59" s="195"/>
      <c r="O59" s="197"/>
      <c r="P59" s="195"/>
      <c r="Q59" s="198"/>
      <c r="R59" s="201"/>
    </row>
    <row r="60" spans="1:18" s="48" customFormat="1" ht="9" customHeight="1">
      <c r="A60" s="288"/>
      <c r="B60" s="339"/>
      <c r="C60" s="339"/>
      <c r="D60" s="339"/>
      <c r="E60" s="211">
        <f>UPPER(IF($D59="","",VLOOKUP($D59,'g18 Do Main Draw Prep'!$A$7:$V$23,7)))</f>
      </c>
      <c r="F60" s="211">
        <f>IF($D59="","",VLOOKUP($D59,'g18 Do Main Draw Prep'!$A$7:$V$23,8))</f>
      </c>
      <c r="G60" s="346"/>
      <c r="H60" s="211">
        <f>IF($D59="","",VLOOKUP($D59,'g18 Do Main Draw Prep'!$A$7:$V$23,9))</f>
      </c>
      <c r="I60" s="340"/>
      <c r="J60" s="195"/>
      <c r="K60" s="348"/>
      <c r="L60" s="293"/>
      <c r="M60" s="353"/>
      <c r="N60" s="195"/>
      <c r="O60" s="197"/>
      <c r="P60" s="195"/>
      <c r="Q60" s="198"/>
      <c r="R60" s="201"/>
    </row>
    <row r="61" spans="1:18" s="48" customFormat="1" ht="9" customHeight="1">
      <c r="A61" s="288"/>
      <c r="B61" s="204"/>
      <c r="C61" s="204"/>
      <c r="D61" s="214"/>
      <c r="E61" s="189"/>
      <c r="F61" s="189"/>
      <c r="G61" s="84"/>
      <c r="H61" s="189"/>
      <c r="I61" s="350"/>
      <c r="J61" s="195"/>
      <c r="K61" s="341"/>
      <c r="L61" s="342">
        <f>UPPER(IF(OR(K62="a",K62="as"),J57,IF(OR(K62="b",K62="bs"),J65,)))</f>
      </c>
      <c r="M61" s="348"/>
      <c r="N61" s="195"/>
      <c r="O61" s="197"/>
      <c r="P61" s="195"/>
      <c r="Q61" s="198"/>
      <c r="R61" s="201"/>
    </row>
    <row r="62" spans="1:18" s="48" customFormat="1" ht="9" customHeight="1">
      <c r="A62" s="288"/>
      <c r="B62" s="204"/>
      <c r="C62" s="204"/>
      <c r="D62" s="214"/>
      <c r="E62" s="189"/>
      <c r="F62" s="189"/>
      <c r="G62" s="84"/>
      <c r="H62" s="189"/>
      <c r="I62" s="350"/>
      <c r="J62" s="207" t="s">
        <v>15</v>
      </c>
      <c r="K62" s="216"/>
      <c r="L62" s="344">
        <f>UPPER(IF(OR(K62="a",K62="as"),J58,IF(OR(K62="b",K62="bs"),J66,)))</f>
      </c>
      <c r="M62" s="340"/>
      <c r="N62" s="195"/>
      <c r="O62" s="197"/>
      <c r="P62" s="195"/>
      <c r="Q62" s="198"/>
      <c r="R62" s="201"/>
    </row>
    <row r="63" spans="1:18" s="48" customFormat="1" ht="9" customHeight="1">
      <c r="A63" s="351">
        <v>15</v>
      </c>
      <c r="B63" s="190">
        <f>IF($D63="","",VLOOKUP($D63,'g18 Do Main Draw Prep'!$A$7:$V$23,20))</f>
      </c>
      <c r="C63" s="190">
        <f>IF($D63="","",VLOOKUP($D63,'g18 Do Main Draw Prep'!$A$7:$V$23,21))</f>
      </c>
      <c r="D63" s="191"/>
      <c r="E63" s="211">
        <f>UPPER(IF($D63="","",VLOOKUP($D63,'g18 Do Main Draw Prep'!$A$7:$V$23,2)))</f>
      </c>
      <c r="F63" s="211">
        <f>IF($D63="","",VLOOKUP($D63,'g18 Do Main Draw Prep'!$A$7:$V$23,3))</f>
      </c>
      <c r="G63" s="346"/>
      <c r="H63" s="211">
        <f>IF($D63="","",VLOOKUP($D63,'g18 Do Main Draw Prep'!$A$7:$V$23,4))</f>
      </c>
      <c r="I63" s="338"/>
      <c r="J63" s="195"/>
      <c r="K63" s="348"/>
      <c r="L63" s="195"/>
      <c r="M63" s="197"/>
      <c r="N63" s="231"/>
      <c r="O63" s="197"/>
      <c r="P63" s="195"/>
      <c r="Q63" s="198"/>
      <c r="R63" s="201"/>
    </row>
    <row r="64" spans="1:18" s="48" customFormat="1" ht="9" customHeight="1">
      <c r="A64" s="288"/>
      <c r="B64" s="339"/>
      <c r="C64" s="339"/>
      <c r="D64" s="339"/>
      <c r="E64" s="211">
        <f>UPPER(IF($D63="","",VLOOKUP($D63,'g18 Do Main Draw Prep'!$A$7:$V$23,7)))</f>
      </c>
      <c r="F64" s="211">
        <f>IF($D63="","",VLOOKUP($D63,'g18 Do Main Draw Prep'!$A$7:$V$23,8))</f>
      </c>
      <c r="G64" s="346"/>
      <c r="H64" s="211">
        <f>IF($D63="","",VLOOKUP($D63,'g18 Do Main Draw Prep'!$A$7:$V$23,9))</f>
      </c>
      <c r="I64" s="340"/>
      <c r="J64" s="187">
        <f>IF(I64="a",E63,IF(I64="b",E65,""))</f>
      </c>
      <c r="K64" s="348"/>
      <c r="L64" s="195"/>
      <c r="M64" s="197"/>
      <c r="N64" s="195"/>
      <c r="O64" s="197"/>
      <c r="P64" s="195"/>
      <c r="Q64" s="198"/>
      <c r="R64" s="201"/>
    </row>
    <row r="65" spans="1:18" s="48" customFormat="1" ht="9" customHeight="1">
      <c r="A65" s="288"/>
      <c r="B65" s="204"/>
      <c r="C65" s="204"/>
      <c r="D65" s="204"/>
      <c r="E65" s="228"/>
      <c r="F65" s="228"/>
      <c r="G65" s="358"/>
      <c r="H65" s="228"/>
      <c r="I65" s="341"/>
      <c r="J65" s="342">
        <f>UPPER(IF(OR(I66="a",I66="as"),E63,IF(OR(I66="b",I66="bs"),E67,)))</f>
      </c>
      <c r="K65" s="352"/>
      <c r="L65" s="195"/>
      <c r="M65" s="197"/>
      <c r="N65" s="195"/>
      <c r="O65" s="197"/>
      <c r="P65" s="195"/>
      <c r="Q65" s="198"/>
      <c r="R65" s="201"/>
    </row>
    <row r="66" spans="1:18" s="48" customFormat="1" ht="9" customHeight="1">
      <c r="A66" s="288"/>
      <c r="B66" s="204"/>
      <c r="C66" s="204"/>
      <c r="D66" s="204"/>
      <c r="E66" s="195"/>
      <c r="F66" s="195"/>
      <c r="G66" s="84"/>
      <c r="H66" s="207" t="s">
        <v>15</v>
      </c>
      <c r="I66" s="216"/>
      <c r="J66" s="344">
        <f>UPPER(IF(OR(I66="a",I66="as"),E64,IF(OR(I66="b",I66="bs"),E68,)))</f>
      </c>
      <c r="K66" s="340"/>
      <c r="L66" s="195"/>
      <c r="M66" s="197"/>
      <c r="N66" s="195"/>
      <c r="O66" s="197"/>
      <c r="P66" s="195"/>
      <c r="Q66" s="198"/>
      <c r="R66" s="201"/>
    </row>
    <row r="67" spans="1:18" s="48" customFormat="1" ht="9" customHeight="1">
      <c r="A67" s="357">
        <v>16</v>
      </c>
      <c r="B67" s="190">
        <f>IF($D67="","",VLOOKUP($D67,'g18 Do Main Draw Prep'!$A$7:$V$23,20))</f>
      </c>
      <c r="C67" s="190">
        <f>IF($D67="","",VLOOKUP($D67,'g18 Do Main Draw Prep'!$A$7:$V$23,21))</f>
      </c>
      <c r="D67" s="191"/>
      <c r="E67" s="192">
        <f>UPPER(IF($D67="","",VLOOKUP($D67,'g18 Do Main Draw Prep'!$A$7:$V$23,2)))</f>
      </c>
      <c r="F67" s="192">
        <f>IF($D67="","",VLOOKUP($D67,'g18 Do Main Draw Prep'!$A$7:$V$23,3))</f>
      </c>
      <c r="G67" s="337"/>
      <c r="H67" s="192">
        <f>IF($D67="","",VLOOKUP($D67,'g18 Do Main Draw Prep'!$A$7:$V$23,4))</f>
      </c>
      <c r="I67" s="347"/>
      <c r="J67" s="195"/>
      <c r="K67" s="197"/>
      <c r="L67" s="231"/>
      <c r="M67" s="343"/>
      <c r="N67" s="195"/>
      <c r="O67" s="197"/>
      <c r="P67" s="195"/>
      <c r="Q67" s="198"/>
      <c r="R67" s="201"/>
    </row>
    <row r="68" spans="1:18" s="48" customFormat="1" ht="9" customHeight="1">
      <c r="A68" s="288"/>
      <c r="B68" s="339"/>
      <c r="C68" s="339"/>
      <c r="D68" s="339"/>
      <c r="E68" s="192">
        <f>UPPER(IF($D67="","",VLOOKUP($D67,'g18 Do Main Draw Prep'!$A$7:$V$23,7)))</f>
      </c>
      <c r="F68" s="192">
        <f>IF($D67="","",VLOOKUP($D67,'g18 Do Main Draw Prep'!$A$7:$V$23,8))</f>
      </c>
      <c r="G68" s="337"/>
      <c r="H68" s="192">
        <f>IF($D67="","",VLOOKUP($D67,'g18 Do Main Draw Prep'!$A$7:$V$23,9))</f>
      </c>
      <c r="I68" s="340"/>
      <c r="J68" s="195"/>
      <c r="K68" s="197"/>
      <c r="L68" s="293"/>
      <c r="M68" s="349"/>
      <c r="N68" s="195"/>
      <c r="O68" s="197"/>
      <c r="P68" s="195"/>
      <c r="Q68" s="198"/>
      <c r="R68" s="201"/>
    </row>
    <row r="69" spans="1:18" s="48" customFormat="1" ht="9" customHeight="1">
      <c r="A69" s="359"/>
      <c r="B69" s="360"/>
      <c r="C69" s="360"/>
      <c r="D69" s="361"/>
      <c r="E69" s="230"/>
      <c r="F69" s="230"/>
      <c r="G69" s="184"/>
      <c r="H69" s="230"/>
      <c r="I69" s="362"/>
      <c r="J69" s="199"/>
      <c r="K69" s="200"/>
      <c r="L69" s="199"/>
      <c r="M69" s="200"/>
      <c r="N69" s="199"/>
      <c r="O69" s="200"/>
      <c r="P69" s="199"/>
      <c r="Q69" s="200"/>
      <c r="R69" s="201"/>
    </row>
    <row r="70" spans="1:18" s="2" customFormat="1" ht="6" customHeight="1">
      <c r="A70" s="359"/>
      <c r="B70" s="360"/>
      <c r="C70" s="360"/>
      <c r="D70" s="361"/>
      <c r="E70" s="230"/>
      <c r="F70" s="230"/>
      <c r="G70" s="363"/>
      <c r="H70" s="230"/>
      <c r="I70" s="362"/>
      <c r="J70" s="199"/>
      <c r="K70" s="200"/>
      <c r="L70" s="236"/>
      <c r="M70" s="237"/>
      <c r="N70" s="236"/>
      <c r="O70" s="237"/>
      <c r="P70" s="236"/>
      <c r="Q70" s="237"/>
      <c r="R70" s="238"/>
    </row>
    <row r="71" spans="1:17" s="18" customFormat="1" ht="10.5" customHeight="1">
      <c r="A71" s="239" t="s">
        <v>52</v>
      </c>
      <c r="B71" s="240"/>
      <c r="C71" s="241"/>
      <c r="D71" s="242" t="s">
        <v>53</v>
      </c>
      <c r="E71" s="243" t="s">
        <v>89</v>
      </c>
      <c r="F71" s="243"/>
      <c r="G71" s="243"/>
      <c r="H71" s="289"/>
      <c r="I71" s="243" t="s">
        <v>53</v>
      </c>
      <c r="J71" s="243" t="s">
        <v>55</v>
      </c>
      <c r="K71" s="246"/>
      <c r="L71" s="243" t="s">
        <v>56</v>
      </c>
      <c r="M71" s="247"/>
      <c r="N71" s="248" t="s">
        <v>57</v>
      </c>
      <c r="O71" s="248"/>
      <c r="P71" s="249"/>
      <c r="Q71" s="250"/>
    </row>
    <row r="72" spans="1:17" s="18" customFormat="1" ht="9" customHeight="1">
      <c r="A72" s="252" t="s">
        <v>58</v>
      </c>
      <c r="B72" s="251"/>
      <c r="C72" s="253"/>
      <c r="D72" s="254">
        <v>1</v>
      </c>
      <c r="E72" s="73">
        <f>IF(D72&gt;$Q$79,,UPPER(VLOOKUP(D72,'g18 Do Main Draw Prep'!$A$7:$R$23,2)))</f>
        <v>0</v>
      </c>
      <c r="F72" s="71"/>
      <c r="G72" s="71"/>
      <c r="H72" s="364"/>
      <c r="I72" s="365" t="s">
        <v>59</v>
      </c>
      <c r="J72" s="251"/>
      <c r="K72" s="257"/>
      <c r="L72" s="251"/>
      <c r="M72" s="258"/>
      <c r="N72" s="259" t="s">
        <v>90</v>
      </c>
      <c r="O72" s="260"/>
      <c r="P72" s="260"/>
      <c r="Q72" s="261"/>
    </row>
    <row r="73" spans="1:17" s="18" customFormat="1" ht="9" customHeight="1">
      <c r="A73" s="252" t="s">
        <v>61</v>
      </c>
      <c r="B73" s="251"/>
      <c r="C73" s="253"/>
      <c r="D73" s="254"/>
      <c r="E73" s="73">
        <f>IF(D72&gt;$Q$79,,UPPER(VLOOKUP(D72,'g18 Do Main Draw Prep'!$A$7:$R$23,7)))</f>
        <v>0</v>
      </c>
      <c r="F73" s="71"/>
      <c r="G73" s="71"/>
      <c r="H73" s="364"/>
      <c r="I73" s="365"/>
      <c r="J73" s="251"/>
      <c r="K73" s="257"/>
      <c r="L73" s="251"/>
      <c r="M73" s="258"/>
      <c r="N73" s="264"/>
      <c r="O73" s="263"/>
      <c r="P73" s="264"/>
      <c r="Q73" s="265"/>
    </row>
    <row r="74" spans="1:17" s="18" customFormat="1" ht="9" customHeight="1">
      <c r="A74" s="266" t="s">
        <v>63</v>
      </c>
      <c r="B74" s="264"/>
      <c r="C74" s="267"/>
      <c r="D74" s="254">
        <v>2</v>
      </c>
      <c r="E74" s="73">
        <f>IF(D74&gt;$Q$79,,UPPER(VLOOKUP(D74,'g18 Do Main Draw Prep'!$A$7:$R$23,2)))</f>
        <v>0</v>
      </c>
      <c r="F74" s="71"/>
      <c r="G74" s="71"/>
      <c r="H74" s="364"/>
      <c r="I74" s="365" t="s">
        <v>62</v>
      </c>
      <c r="J74" s="251"/>
      <c r="K74" s="257"/>
      <c r="L74" s="251"/>
      <c r="M74" s="258"/>
      <c r="N74" s="259" t="s">
        <v>65</v>
      </c>
      <c r="O74" s="260"/>
      <c r="P74" s="260"/>
      <c r="Q74" s="261"/>
    </row>
    <row r="75" spans="1:17" s="18" customFormat="1" ht="9" customHeight="1">
      <c r="A75" s="268"/>
      <c r="B75" s="176"/>
      <c r="C75" s="269"/>
      <c r="D75" s="254"/>
      <c r="E75" s="73">
        <f>IF(D74&gt;$Q$79,,UPPER(VLOOKUP(D74,'g18 Do Main Draw Prep'!$A$7:$R$23,7)))</f>
        <v>0</v>
      </c>
      <c r="F75" s="71"/>
      <c r="G75" s="71"/>
      <c r="H75" s="364"/>
      <c r="I75" s="365"/>
      <c r="J75" s="251"/>
      <c r="K75" s="257"/>
      <c r="L75" s="251"/>
      <c r="M75" s="258"/>
      <c r="N75" s="251"/>
      <c r="O75" s="257"/>
      <c r="P75" s="251"/>
      <c r="Q75" s="258"/>
    </row>
    <row r="76" spans="1:17" s="18" customFormat="1" ht="9" customHeight="1">
      <c r="A76" s="270" t="s">
        <v>67</v>
      </c>
      <c r="B76" s="271"/>
      <c r="C76" s="272"/>
      <c r="D76" s="254">
        <v>3</v>
      </c>
      <c r="E76" s="73">
        <f>IF(D76&gt;$Q$79,,UPPER(VLOOKUP(D76,'g18 Do Main Draw Prep'!$A$7:$R$23,2)))</f>
        <v>0</v>
      </c>
      <c r="F76" s="71"/>
      <c r="G76" s="71"/>
      <c r="H76" s="364"/>
      <c r="I76" s="365" t="s">
        <v>64</v>
      </c>
      <c r="J76" s="251"/>
      <c r="K76" s="257"/>
      <c r="L76" s="251"/>
      <c r="M76" s="258"/>
      <c r="N76" s="264"/>
      <c r="O76" s="263"/>
      <c r="P76" s="264"/>
      <c r="Q76" s="265"/>
    </row>
    <row r="77" spans="1:17" s="18" customFormat="1" ht="9" customHeight="1">
      <c r="A77" s="252" t="s">
        <v>58</v>
      </c>
      <c r="B77" s="251"/>
      <c r="C77" s="253"/>
      <c r="D77" s="254"/>
      <c r="E77" s="73">
        <f>IF(D76&gt;$Q$79,,UPPER(VLOOKUP(D76,'g18 Do Main Draw Prep'!$A$7:$R$23,7)))</f>
        <v>0</v>
      </c>
      <c r="F77" s="71"/>
      <c r="G77" s="71"/>
      <c r="H77" s="364"/>
      <c r="I77" s="365"/>
      <c r="J77" s="251"/>
      <c r="K77" s="257"/>
      <c r="L77" s="251"/>
      <c r="M77" s="258"/>
      <c r="N77" s="259" t="s">
        <v>22</v>
      </c>
      <c r="O77" s="260"/>
      <c r="P77" s="260"/>
      <c r="Q77" s="261"/>
    </row>
    <row r="78" spans="1:17" s="18" customFormat="1" ht="9" customHeight="1">
      <c r="A78" s="252" t="s">
        <v>70</v>
      </c>
      <c r="B78" s="251"/>
      <c r="C78" s="273"/>
      <c r="D78" s="254">
        <v>4</v>
      </c>
      <c r="E78" s="73">
        <f>IF(D78&gt;$Q$79,,UPPER(VLOOKUP(D78,'g18 Do Main Draw Prep'!$A$7:$R$23,2)))</f>
        <v>0</v>
      </c>
      <c r="F78" s="71"/>
      <c r="G78" s="71"/>
      <c r="H78" s="364"/>
      <c r="I78" s="365" t="s">
        <v>66</v>
      </c>
      <c r="J78" s="251"/>
      <c r="K78" s="257"/>
      <c r="L78" s="251"/>
      <c r="M78" s="258"/>
      <c r="N78" s="251"/>
      <c r="O78" s="257"/>
      <c r="P78" s="251"/>
      <c r="Q78" s="258"/>
    </row>
    <row r="79" spans="1:17" s="18" customFormat="1" ht="9" customHeight="1">
      <c r="A79" s="266" t="s">
        <v>72</v>
      </c>
      <c r="B79" s="264"/>
      <c r="C79" s="274"/>
      <c r="D79" s="275"/>
      <c r="E79" s="276">
        <f>IF(D78&gt;$Q$79,,UPPER(VLOOKUP(D78,'g18 Do Main Draw Prep'!$A$7:$R$23,7)))</f>
        <v>0</v>
      </c>
      <c r="F79" s="366"/>
      <c r="G79" s="366"/>
      <c r="H79" s="367"/>
      <c r="I79" s="368"/>
      <c r="J79" s="264"/>
      <c r="K79" s="263"/>
      <c r="L79" s="264"/>
      <c r="M79" s="265"/>
      <c r="N79" s="264">
        <f>Q4</f>
        <v>0</v>
      </c>
      <c r="O79" s="263"/>
      <c r="P79" s="264"/>
      <c r="Q79" s="369">
        <f>MIN(4,'g18 Do Main Draw Prep'!$V$5)</f>
        <v>0</v>
      </c>
    </row>
    <row r="80" ht="15.75" customHeight="1"/>
    <row r="81" ht="9" customHeight="1"/>
  </sheetData>
  <mergeCells count="1">
    <mergeCell ref="A4:C4"/>
  </mergeCells>
  <conditionalFormatting sqref="B7 B11 B15 B19 B23 B27 B31 B35 B39 B43 B47 B51 B55 B59 B63 B67">
    <cfRule type="cellIs" priority="1" dxfId="8" operator="equal" stopIfTrue="1">
      <formula>"DA"</formula>
    </cfRule>
  </conditionalFormatting>
  <conditionalFormatting sqref="H10 H58 H42 H50 H34 H26 H18 H66 J30 L22 N38 J62 J46 L54 J14">
    <cfRule type="expression" priority="2" dxfId="4" stopIfTrue="1">
      <formula>AND($N$1="CU",H10="Umpire")</formula>
    </cfRule>
    <cfRule type="expression" priority="3" dxfId="5" stopIfTrue="1">
      <formula>AND($N$1="CU",H10&lt;&gt;"Umpire",I10&lt;&gt;"")</formula>
    </cfRule>
    <cfRule type="expression" priority="4" dxfId="6" stopIfTrue="1">
      <formula>AND($N$1="CU",H10&lt;&gt;"Umpire")</formula>
    </cfRule>
  </conditionalFormatting>
  <conditionalFormatting sqref="L13 L29 L45 L61 N21 N53 P37 J9 J17 J25 J33 J41 J49 J57 J65">
    <cfRule type="expression" priority="5" dxfId="3" stopIfTrue="1">
      <formula>I10="as"</formula>
    </cfRule>
    <cfRule type="expression" priority="6" dxfId="3" stopIfTrue="1">
      <formula>I10="bs"</formula>
    </cfRule>
  </conditionalFormatting>
  <conditionalFormatting sqref="L14 L30 L46 L62 N22 N54 P38 J10 J18 J26 J34 J42 J50 J58 J66">
    <cfRule type="expression" priority="7" dxfId="3" stopIfTrue="1">
      <formula>I10="as"</formula>
    </cfRule>
    <cfRule type="expression" priority="8" dxfId="3" stopIfTrue="1">
      <formula>I10="bs"</formula>
    </cfRule>
  </conditionalFormatting>
  <conditionalFormatting sqref="I10 I18 I26 I34 I42 I50 I58 I66 K62 K46 K30 K14 M22 M54 O38">
    <cfRule type="expression" priority="9" dxfId="9" stopIfTrue="1">
      <formula>$N$1="CU"</formula>
    </cfRule>
  </conditionalFormatting>
  <conditionalFormatting sqref="E7 E11 E15 E19 E23 E27 E31 E35 E39 E43 E47 E51 E55 E59 E63 E67">
    <cfRule type="cellIs" priority="10" dxfId="10" operator="equal" stopIfTrue="1">
      <formula>"Bye"</formula>
    </cfRule>
  </conditionalFormatting>
  <conditionalFormatting sqref="D7 D11 D15 D19 D23 D27 D31 D35 D39 D43 D47 D51 D55 D59 D63 D67">
    <cfRule type="cellIs" priority="11" dxfId="11" operator="lessThan" stopIfTrue="1">
      <formula>5</formula>
    </cfRule>
  </conditionalFormatting>
  <dataValidations count="1">
    <dataValidation type="list" allowBlank="1" showInputMessage="1" sqref="H10 H42 H18 H58 H26 H50 H34 H66 J62 J46 L54 N38 J30 L22 J14">
      <formula1>$T$7:$T$16</formula1>
    </dataValidation>
  </dataValidations>
  <printOptions horizontalCentered="1"/>
  <pageMargins left="0.35" right="0.35" top="0.39" bottom="0.39" header="0" footer="0"/>
  <pageSetup fitToHeight="1"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codeName="Sheet31">
    <pageSetUpPr fitToPage="1"/>
  </sheetPr>
  <dimension ref="A1:G39"/>
  <sheetViews>
    <sheetView showGridLines="0" showZeros="0" workbookViewId="0" topLeftCell="A1">
      <pane ySplit="7" topLeftCell="BM8" activePane="bottomLeft" state="frozen"/>
      <selection pane="topLeft" activeCell="A1" sqref="A1"/>
      <selection pane="bottomLeft" activeCell="D7" sqref="D7"/>
    </sheetView>
  </sheetViews>
  <sheetFormatPr defaultColWidth="9.140625" defaultRowHeight="12.75"/>
  <cols>
    <col min="1" max="1" width="4.00390625" style="0" customWidth="1"/>
    <col min="2" max="2" width="22.8515625" style="0" customWidth="1"/>
    <col min="3" max="3" width="20.00390625" style="0" customWidth="1"/>
    <col min="4" max="4" width="19.57421875" style="0" customWidth="1"/>
    <col min="5" max="5" width="7.8515625" style="0" customWidth="1"/>
    <col min="6" max="7" width="9.140625" style="57" customWidth="1"/>
  </cols>
  <sheetData>
    <row r="1" spans="1:7" ht="26.25">
      <c r="A1" s="74">
        <f>'Week SetUp'!$A$6</f>
        <v>0</v>
      </c>
      <c r="B1" s="75"/>
      <c r="C1" s="75"/>
      <c r="D1" s="76" t="s">
        <v>121</v>
      </c>
      <c r="E1" s="76"/>
      <c r="F1" s="77"/>
      <c r="G1" s="77"/>
    </row>
    <row r="2" spans="1:7" ht="12.75">
      <c r="A2" s="78" t="str">
        <f>'Week SetUp'!$A$8</f>
        <v>ITF Junior Circuit</v>
      </c>
      <c r="B2" s="78"/>
      <c r="C2" s="67"/>
      <c r="D2" s="375" t="s">
        <v>91</v>
      </c>
      <c r="F2" s="86"/>
      <c r="G2" s="76"/>
    </row>
    <row r="3" spans="1:7" s="2" customFormat="1" ht="12.75">
      <c r="A3" s="60" t="s">
        <v>12</v>
      </c>
      <c r="B3" s="60"/>
      <c r="C3" s="58" t="s">
        <v>6</v>
      </c>
      <c r="D3" s="60" t="s">
        <v>7</v>
      </c>
      <c r="E3" s="58"/>
      <c r="F3" s="87"/>
      <c r="G3" s="61" t="s">
        <v>8</v>
      </c>
    </row>
    <row r="4" spans="1:7" s="2" customFormat="1" ht="13.5" thickBot="1">
      <c r="A4" s="411">
        <f>'Week SetUp'!$A$10</f>
        <v>0</v>
      </c>
      <c r="B4" s="411"/>
      <c r="C4" s="80">
        <f>'Week SetUp'!$C$10</f>
        <v>0</v>
      </c>
      <c r="D4" s="80">
        <f>'Week SetUp'!$D$10</f>
        <v>0</v>
      </c>
      <c r="E4" s="80"/>
      <c r="F4" s="150"/>
      <c r="G4" s="70">
        <f>'Week SetUp'!$E$10</f>
        <v>0</v>
      </c>
    </row>
    <row r="5" spans="1:7" s="2" customFormat="1" ht="12.75">
      <c r="A5" s="107"/>
      <c r="B5" s="60"/>
      <c r="C5" s="58" t="s">
        <v>23</v>
      </c>
      <c r="D5" s="58" t="s">
        <v>16</v>
      </c>
      <c r="E5" s="60" t="s">
        <v>24</v>
      </c>
      <c r="F5" s="59" t="s">
        <v>25</v>
      </c>
      <c r="G5" s="297"/>
    </row>
    <row r="6" spans="1:7" s="114" customFormat="1" ht="21" customHeight="1" thickBot="1">
      <c r="A6" s="115" t="s">
        <v>26</v>
      </c>
      <c r="B6" s="116"/>
      <c r="C6" s="117"/>
      <c r="D6" s="117"/>
      <c r="E6" s="117"/>
      <c r="F6" s="118"/>
      <c r="G6" s="376"/>
    </row>
    <row r="7" spans="1:7" ht="28.5" customHeight="1" thickBot="1">
      <c r="A7" s="123" t="s">
        <v>20</v>
      </c>
      <c r="B7" s="124" t="s">
        <v>111</v>
      </c>
      <c r="C7" s="124" t="s">
        <v>112</v>
      </c>
      <c r="D7" s="125" t="s">
        <v>115</v>
      </c>
      <c r="E7" s="124" t="s">
        <v>113</v>
      </c>
      <c r="F7" s="292" t="s">
        <v>117</v>
      </c>
      <c r="G7" s="125" t="s">
        <v>118</v>
      </c>
    </row>
    <row r="8" spans="1:7" s="11" customFormat="1" ht="18.75" customHeight="1">
      <c r="A8" s="131">
        <v>1</v>
      </c>
      <c r="B8" s="89"/>
      <c r="C8" s="89"/>
      <c r="D8" s="133"/>
      <c r="E8" s="90"/>
      <c r="F8" s="91"/>
      <c r="G8" s="91"/>
    </row>
    <row r="9" spans="1:7" s="11" customFormat="1" ht="18.75" customHeight="1">
      <c r="A9" s="131">
        <v>2</v>
      </c>
      <c r="B9" s="89"/>
      <c r="C9" s="89"/>
      <c r="D9" s="133"/>
      <c r="E9" s="90"/>
      <c r="F9" s="91"/>
      <c r="G9" s="91"/>
    </row>
    <row r="10" spans="1:7" s="11" customFormat="1" ht="18.75" customHeight="1">
      <c r="A10" s="131">
        <v>3</v>
      </c>
      <c r="B10" s="89"/>
      <c r="C10" s="89"/>
      <c r="D10" s="133"/>
      <c r="E10" s="90"/>
      <c r="F10" s="91"/>
      <c r="G10" s="91"/>
    </row>
    <row r="11" spans="1:7" s="11" customFormat="1" ht="18.75" customHeight="1">
      <c r="A11" s="131">
        <v>4</v>
      </c>
      <c r="B11" s="89"/>
      <c r="C11" s="89"/>
      <c r="D11" s="133"/>
      <c r="E11" s="90"/>
      <c r="F11" s="91"/>
      <c r="G11" s="91"/>
    </row>
    <row r="12" spans="1:7" s="11" customFormat="1" ht="18.75" customHeight="1">
      <c r="A12" s="131">
        <v>5</v>
      </c>
      <c r="B12" s="89"/>
      <c r="C12" s="89"/>
      <c r="D12" s="133"/>
      <c r="E12" s="90"/>
      <c r="F12" s="91"/>
      <c r="G12" s="91"/>
    </row>
    <row r="13" spans="1:7" s="11" customFormat="1" ht="18.75" customHeight="1">
      <c r="A13" s="131">
        <v>6</v>
      </c>
      <c r="B13" s="89"/>
      <c r="C13" s="89"/>
      <c r="D13" s="133"/>
      <c r="E13" s="90"/>
      <c r="F13" s="91"/>
      <c r="G13" s="91"/>
    </row>
    <row r="14" spans="1:7" s="11" customFormat="1" ht="18.75" customHeight="1">
      <c r="A14" s="131">
        <v>7</v>
      </c>
      <c r="B14" s="89"/>
      <c r="C14" s="89"/>
      <c r="D14" s="133"/>
      <c r="E14" s="90"/>
      <c r="F14" s="91"/>
      <c r="G14" s="91"/>
    </row>
    <row r="15" spans="1:7" s="11" customFormat="1" ht="18.75" customHeight="1">
      <c r="A15" s="131">
        <v>8</v>
      </c>
      <c r="B15" s="89"/>
      <c r="C15" s="89"/>
      <c r="D15" s="133"/>
      <c r="E15" s="90"/>
      <c r="F15" s="91"/>
      <c r="G15" s="91"/>
    </row>
    <row r="16" spans="1:7" s="11" customFormat="1" ht="18.75" customHeight="1">
      <c r="A16" s="131">
        <v>9</v>
      </c>
      <c r="B16" s="89"/>
      <c r="C16" s="89"/>
      <c r="D16" s="133"/>
      <c r="E16" s="90"/>
      <c r="F16" s="91"/>
      <c r="G16" s="91"/>
    </row>
    <row r="17" spans="1:7" s="11" customFormat="1" ht="18.75" customHeight="1">
      <c r="A17" s="131">
        <v>10</v>
      </c>
      <c r="B17" s="89"/>
      <c r="C17" s="89"/>
      <c r="D17" s="133"/>
      <c r="E17" s="90"/>
      <c r="F17" s="91"/>
      <c r="G17" s="91"/>
    </row>
    <row r="18" spans="1:7" s="11" customFormat="1" ht="18.75" customHeight="1">
      <c r="A18" s="131">
        <v>11</v>
      </c>
      <c r="B18" s="89"/>
      <c r="C18" s="89"/>
      <c r="D18" s="133"/>
      <c r="E18" s="90"/>
      <c r="F18" s="91"/>
      <c r="G18" s="91"/>
    </row>
    <row r="19" spans="1:7" s="11" customFormat="1" ht="18.75" customHeight="1">
      <c r="A19" s="131">
        <v>12</v>
      </c>
      <c r="B19" s="89"/>
      <c r="C19" s="89"/>
      <c r="D19" s="133"/>
      <c r="E19" s="90"/>
      <c r="F19" s="91"/>
      <c r="G19" s="91"/>
    </row>
    <row r="20" spans="1:7" s="11" customFormat="1" ht="18.75" customHeight="1">
      <c r="A20" s="131">
        <v>13</v>
      </c>
      <c r="B20" s="89"/>
      <c r="C20" s="89"/>
      <c r="D20" s="133"/>
      <c r="E20" s="90"/>
      <c r="F20" s="91"/>
      <c r="G20" s="91"/>
    </row>
    <row r="21" spans="1:7" s="11" customFormat="1" ht="18.75" customHeight="1">
      <c r="A21" s="131">
        <v>14</v>
      </c>
      <c r="B21" s="89"/>
      <c r="C21" s="89"/>
      <c r="D21" s="133"/>
      <c r="E21" s="90"/>
      <c r="F21" s="91"/>
      <c r="G21" s="91"/>
    </row>
    <row r="22" spans="1:7" s="11" customFormat="1" ht="18.75" customHeight="1">
      <c r="A22" s="131">
        <v>15</v>
      </c>
      <c r="B22" s="89"/>
      <c r="C22" s="89"/>
      <c r="D22" s="133"/>
      <c r="E22" s="90"/>
      <c r="F22" s="91"/>
      <c r="G22" s="91"/>
    </row>
    <row r="23" spans="1:7" s="11" customFormat="1" ht="18.75" customHeight="1">
      <c r="A23" s="131">
        <v>16</v>
      </c>
      <c r="B23" s="89"/>
      <c r="C23" s="89"/>
      <c r="D23" s="133"/>
      <c r="E23" s="90"/>
      <c r="F23" s="91"/>
      <c r="G23" s="91"/>
    </row>
    <row r="24" spans="1:7" s="11" customFormat="1" ht="18.75" customHeight="1">
      <c r="A24" s="131">
        <v>17</v>
      </c>
      <c r="B24" s="89"/>
      <c r="C24" s="89"/>
      <c r="D24" s="133"/>
      <c r="E24" s="90"/>
      <c r="F24" s="91"/>
      <c r="G24" s="91"/>
    </row>
    <row r="25" spans="1:7" s="11" customFormat="1" ht="18.75" customHeight="1">
      <c r="A25" s="131">
        <v>18</v>
      </c>
      <c r="B25" s="89"/>
      <c r="C25" s="89"/>
      <c r="D25" s="133"/>
      <c r="E25" s="90"/>
      <c r="F25" s="91"/>
      <c r="G25" s="91"/>
    </row>
    <row r="26" spans="1:7" s="11" customFormat="1" ht="18.75" customHeight="1">
      <c r="A26" s="131">
        <v>19</v>
      </c>
      <c r="B26" s="89"/>
      <c r="C26" s="89"/>
      <c r="D26" s="133"/>
      <c r="E26" s="90"/>
      <c r="F26" s="91"/>
      <c r="G26" s="91"/>
    </row>
    <row r="27" spans="1:7" s="11" customFormat="1" ht="18.75" customHeight="1">
      <c r="A27" s="131">
        <v>20</v>
      </c>
      <c r="B27" s="89"/>
      <c r="C27" s="89"/>
      <c r="D27" s="133"/>
      <c r="E27" s="90"/>
      <c r="F27" s="91"/>
      <c r="G27" s="91"/>
    </row>
    <row r="28" spans="1:7" s="11" customFormat="1" ht="18.75" customHeight="1">
      <c r="A28" s="131">
        <v>21</v>
      </c>
      <c r="B28" s="89"/>
      <c r="C28" s="89"/>
      <c r="D28" s="133"/>
      <c r="E28" s="90"/>
      <c r="F28" s="91"/>
      <c r="G28" s="91"/>
    </row>
    <row r="29" spans="1:7" s="11" customFormat="1" ht="18.75" customHeight="1">
      <c r="A29" s="131">
        <v>22</v>
      </c>
      <c r="B29" s="89"/>
      <c r="C29" s="89"/>
      <c r="D29" s="133"/>
      <c r="E29" s="90"/>
      <c r="F29" s="91"/>
      <c r="G29" s="91"/>
    </row>
    <row r="30" spans="1:7" s="11" customFormat="1" ht="18.75" customHeight="1">
      <c r="A30" s="131">
        <v>23</v>
      </c>
      <c r="B30" s="89"/>
      <c r="C30" s="89"/>
      <c r="D30" s="133"/>
      <c r="E30" s="90"/>
      <c r="F30" s="91"/>
      <c r="G30" s="91"/>
    </row>
    <row r="31" spans="1:7" s="11" customFormat="1" ht="18.75" customHeight="1">
      <c r="A31" s="131">
        <v>24</v>
      </c>
      <c r="B31" s="89"/>
      <c r="C31" s="89"/>
      <c r="D31" s="133"/>
      <c r="E31" s="90"/>
      <c r="F31" s="91"/>
      <c r="G31" s="91"/>
    </row>
    <row r="32" spans="1:7" s="11" customFormat="1" ht="18.75" customHeight="1">
      <c r="A32" s="131">
        <v>25</v>
      </c>
      <c r="B32" s="89"/>
      <c r="C32" s="89"/>
      <c r="D32" s="133"/>
      <c r="E32" s="90"/>
      <c r="F32" s="91"/>
      <c r="G32" s="91"/>
    </row>
    <row r="33" spans="1:7" s="11" customFormat="1" ht="18.75" customHeight="1">
      <c r="A33" s="131">
        <v>26</v>
      </c>
      <c r="B33" s="89"/>
      <c r="C33" s="89"/>
      <c r="D33" s="133"/>
      <c r="E33" s="90"/>
      <c r="F33" s="91"/>
      <c r="G33" s="91"/>
    </row>
    <row r="34" spans="1:7" s="11" customFormat="1" ht="18.75" customHeight="1">
      <c r="A34" s="131">
        <v>27</v>
      </c>
      <c r="B34" s="89"/>
      <c r="C34" s="89"/>
      <c r="D34" s="133"/>
      <c r="E34" s="90"/>
      <c r="F34" s="91"/>
      <c r="G34" s="91"/>
    </row>
    <row r="35" spans="1:7" s="11" customFormat="1" ht="18.75" customHeight="1">
      <c r="A35" s="131">
        <v>28</v>
      </c>
      <c r="B35" s="89"/>
      <c r="C35" s="89"/>
      <c r="D35" s="133"/>
      <c r="E35" s="90"/>
      <c r="F35" s="91"/>
      <c r="G35" s="91"/>
    </row>
    <row r="36" spans="1:7" s="2" customFormat="1" ht="63.75" customHeight="1" thickBot="1">
      <c r="A36" s="69"/>
      <c r="B36" s="69"/>
      <c r="C36" s="69"/>
      <c r="D36" s="69"/>
      <c r="E36" s="69"/>
      <c r="F36" s="374"/>
      <c r="G36" s="374"/>
    </row>
    <row r="37" spans="1:7" s="2" customFormat="1" ht="12.75">
      <c r="A37" s="377"/>
      <c r="B37" s="378"/>
      <c r="C37" s="379"/>
      <c r="D37" s="380" t="s">
        <v>92</v>
      </c>
      <c r="E37" s="370" t="s">
        <v>17</v>
      </c>
      <c r="F37" s="370"/>
      <c r="G37" s="381"/>
    </row>
    <row r="38" spans="1:7" s="2" customFormat="1" ht="16.5" customHeight="1">
      <c r="A38" s="382"/>
      <c r="B38" s="383"/>
      <c r="C38" s="384"/>
      <c r="D38" s="371"/>
      <c r="E38" s="373"/>
      <c r="F38" s="373"/>
      <c r="G38" s="372"/>
    </row>
    <row r="39" spans="1:7" s="2" customFormat="1" ht="13.5" thickBot="1">
      <c r="A39" s="385"/>
      <c r="B39" s="386"/>
      <c r="C39" s="387"/>
      <c r="D39" s="388"/>
      <c r="E39" s="389">
        <f>$G$4</f>
        <v>0</v>
      </c>
      <c r="F39" s="389"/>
      <c r="G39" s="390"/>
    </row>
  </sheetData>
  <mergeCells count="1">
    <mergeCell ref="A4:B4"/>
  </mergeCells>
  <printOptions horizontalCentered="1"/>
  <pageMargins left="0.35" right="0.35" top="0.39" bottom="0.39" header="0" footer="0"/>
  <pageSetup fitToHeight="1" fitToWidth="1" horizontalDpi="200" verticalDpi="2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Anders Wennberg</dc:creator>
  <cp:keywords/>
  <dc:description>Copyright © ITF Limited, trading as the International Tennis Federation, 2005.
All rights reserved. Reproduction of this work in whole or in part, without the prior permission of the ITF is prohibited.</dc:description>
  <cp:lastModifiedBy>Vacharidis</cp:lastModifiedBy>
  <cp:lastPrinted>2009-03-12T11:58:59Z</cp:lastPrinted>
  <dcterms:created xsi:type="dcterms:W3CDTF">1998-01-18T23:10:02Z</dcterms:created>
  <dcterms:modified xsi:type="dcterms:W3CDTF">2009-03-18T07:23:52Z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